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3D1A710C-6663-3D7B-7F91-EC182F24A4BC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tin Drgon\Desktop\"/>
    </mc:Choice>
  </mc:AlternateContent>
  <bookViews>
    <workbookView xWindow="0" yWindow="0" windowWidth="28800" windowHeight="12585" activeTab="5"/>
  </bookViews>
  <sheets>
    <sheet name="RYBARI" sheetId="12" r:id="rId1"/>
    <sheet name="seznam" sheetId="13" state="hidden" r:id="rId2"/>
    <sheet name="ZREBOVANIE" sheetId="7" r:id="rId3"/>
    <sheet name="TABULKA" sheetId="8" r:id="rId4"/>
    <sheet name="SÚBOJE" sheetId="9" r:id="rId5"/>
    <sheet name="BODY" sheetId="11" r:id="rId6"/>
    <sheet name="varianty" sheetId="6" state="hidden" r:id="rId7"/>
  </sheets>
  <definedNames>
    <definedName name="_xlnm._FilterDatabase" localSheetId="4" hidden="1">SÚBOJE!$A$1:$I$1</definedName>
    <definedName name="rybari">OFFSET(seznam!$A$1,0,0,COUNTA(seznam!$A:$A),1)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8" l="1"/>
  <c r="D28" i="9" l="1"/>
  <c r="D172" i="9"/>
  <c r="D76" i="9"/>
  <c r="D148" i="9"/>
  <c r="D100" i="9"/>
  <c r="D124" i="9"/>
  <c r="D52" i="9"/>
  <c r="D4" i="9"/>
  <c r="R1" i="9"/>
  <c r="Q1" i="9"/>
  <c r="N1" i="9"/>
  <c r="M1" i="9"/>
  <c r="B2" i="12"/>
  <c r="B3" i="12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M52" i="11" l="1"/>
  <c r="L52" i="11"/>
  <c r="M50" i="11"/>
  <c r="M51" i="11"/>
  <c r="L51" i="11"/>
  <c r="L50" i="11"/>
  <c r="B26" i="11"/>
  <c r="B23" i="11"/>
  <c r="B19" i="11"/>
  <c r="B37" i="11"/>
  <c r="B6" i="11"/>
  <c r="B7" i="11"/>
  <c r="B40" i="11"/>
  <c r="B30" i="11"/>
  <c r="B31" i="11"/>
  <c r="B15" i="11"/>
  <c r="B24" i="11"/>
  <c r="B36" i="11"/>
  <c r="B20" i="11"/>
  <c r="B14" i="11"/>
  <c r="B5" i="11"/>
  <c r="B46" i="11"/>
  <c r="B12" i="11"/>
  <c r="B43" i="11"/>
  <c r="B8" i="11"/>
  <c r="B49" i="11"/>
  <c r="B4" i="11"/>
  <c r="B41" i="11"/>
  <c r="B34" i="11"/>
  <c r="B35" i="11"/>
  <c r="B21" i="11"/>
  <c r="B48" i="11"/>
  <c r="B18" i="11"/>
  <c r="B29" i="11"/>
  <c r="B10" i="11"/>
  <c r="B44" i="11"/>
  <c r="B9" i="11"/>
  <c r="B45" i="11"/>
  <c r="B39" i="11"/>
  <c r="B16" i="11"/>
  <c r="B38" i="11"/>
  <c r="B47" i="11"/>
  <c r="B11" i="11"/>
  <c r="B17" i="11"/>
  <c r="B32" i="11"/>
  <c r="B27" i="11"/>
  <c r="B3" i="11"/>
  <c r="B33" i="11"/>
  <c r="B42" i="11"/>
  <c r="B28" i="11"/>
  <c r="B13" i="11"/>
  <c r="B25" i="11"/>
  <c r="B50" i="11"/>
  <c r="B51" i="11"/>
  <c r="B52" i="11"/>
  <c r="B22" i="11"/>
  <c r="G185" i="9"/>
  <c r="G126" i="9"/>
  <c r="F158" i="9"/>
  <c r="F64" i="9"/>
  <c r="G89" i="9"/>
  <c r="G7" i="9"/>
  <c r="F154" i="9"/>
  <c r="G118" i="9"/>
  <c r="G10" i="9"/>
  <c r="G105" i="9"/>
  <c r="G137" i="9"/>
  <c r="G45" i="9"/>
  <c r="F37" i="9"/>
  <c r="G53" i="9"/>
  <c r="G59" i="9"/>
  <c r="G18" i="9"/>
  <c r="F10" i="9"/>
  <c r="G54" i="9"/>
  <c r="G186" i="9"/>
  <c r="F192" i="9"/>
  <c r="F134" i="9"/>
  <c r="F66" i="9"/>
  <c r="G75" i="9"/>
  <c r="G114" i="9"/>
  <c r="F121" i="9"/>
  <c r="F191" i="9"/>
  <c r="G83" i="9"/>
  <c r="F74" i="9"/>
  <c r="G148" i="9"/>
  <c r="F27" i="9"/>
  <c r="G104" i="9"/>
  <c r="G127" i="9"/>
  <c r="G39" i="9"/>
  <c r="G72" i="9"/>
  <c r="G121" i="9"/>
  <c r="G193" i="9"/>
  <c r="F183" i="9"/>
  <c r="G159" i="9"/>
  <c r="G33" i="9"/>
  <c r="F184" i="9"/>
  <c r="F41" i="9"/>
  <c r="F96" i="9"/>
  <c r="F102" i="9"/>
  <c r="F29" i="9"/>
  <c r="G177" i="9"/>
  <c r="G135" i="9"/>
  <c r="G4" i="9"/>
  <c r="G34" i="9"/>
  <c r="F84" i="9"/>
  <c r="F49" i="9"/>
  <c r="G163" i="9"/>
  <c r="F59" i="9"/>
  <c r="G82" i="9"/>
  <c r="F113" i="9"/>
  <c r="F116" i="9"/>
  <c r="F56" i="9"/>
  <c r="G93" i="9"/>
  <c r="F115" i="9"/>
  <c r="G101" i="9"/>
  <c r="G134" i="9"/>
  <c r="F62" i="9"/>
  <c r="F181" i="9"/>
  <c r="G181" i="9"/>
  <c r="F85" i="9"/>
  <c r="F150" i="9"/>
  <c r="F86" i="9"/>
  <c r="F89" i="9"/>
  <c r="G183" i="9"/>
  <c r="F182" i="9"/>
  <c r="G13" i="9"/>
  <c r="G138" i="9"/>
  <c r="G3" i="9"/>
  <c r="F92" i="9"/>
  <c r="F142" i="9"/>
  <c r="G74" i="9"/>
  <c r="G64" i="9"/>
  <c r="F98" i="9"/>
  <c r="G56" i="9"/>
  <c r="F18" i="9"/>
  <c r="F124" i="9"/>
  <c r="F118" i="9"/>
  <c r="G52" i="9"/>
  <c r="F48" i="9"/>
  <c r="F73" i="9"/>
  <c r="G113" i="9"/>
  <c r="F95" i="9"/>
  <c r="F16" i="9"/>
  <c r="F14" i="9"/>
  <c r="G63" i="9"/>
  <c r="F130" i="9"/>
  <c r="G66" i="9"/>
  <c r="G120" i="9"/>
  <c r="G11" i="9"/>
  <c r="F81" i="9"/>
  <c r="F122" i="9"/>
  <c r="G158" i="9"/>
  <c r="F69" i="9"/>
  <c r="F174" i="9"/>
  <c r="G122" i="9"/>
  <c r="G107" i="9"/>
  <c r="F153" i="9"/>
  <c r="F107" i="9"/>
  <c r="G2" i="9"/>
  <c r="F65" i="9"/>
  <c r="F3" i="9"/>
  <c r="F45" i="9"/>
  <c r="F58" i="9"/>
  <c r="F63" i="9"/>
  <c r="G133" i="9"/>
  <c r="F140" i="9"/>
  <c r="F175" i="9"/>
  <c r="F28" i="9"/>
  <c r="F160" i="9"/>
  <c r="G152" i="9"/>
  <c r="F119" i="9"/>
  <c r="G167" i="9"/>
  <c r="G23" i="9"/>
  <c r="G170" i="9"/>
  <c r="G106" i="9"/>
  <c r="F132" i="9"/>
  <c r="G92" i="9"/>
  <c r="G99" i="9"/>
  <c r="G29" i="9"/>
  <c r="F168" i="9"/>
  <c r="F2" i="9"/>
  <c r="G160" i="9"/>
  <c r="G116" i="9"/>
  <c r="G94" i="9"/>
  <c r="F40" i="9"/>
  <c r="G150" i="9"/>
  <c r="G76" i="9"/>
  <c r="G14" i="9"/>
  <c r="G131" i="9"/>
  <c r="G48" i="9"/>
  <c r="F7" i="9"/>
  <c r="G46" i="9"/>
  <c r="G79" i="9"/>
  <c r="G38" i="9"/>
  <c r="F110" i="9"/>
  <c r="G32" i="9"/>
  <c r="F108" i="9"/>
  <c r="F33" i="9"/>
  <c r="F75" i="9"/>
  <c r="F5" i="9"/>
  <c r="F106" i="9"/>
  <c r="F46" i="9"/>
  <c r="F23" i="9"/>
  <c r="F24" i="9"/>
  <c r="G22" i="9"/>
  <c r="F91" i="9"/>
  <c r="F155" i="9"/>
  <c r="G119" i="9"/>
  <c r="G9" i="9"/>
  <c r="F82" i="9"/>
  <c r="G86" i="9"/>
  <c r="G171" i="9"/>
  <c r="F90" i="9"/>
  <c r="F57" i="9"/>
  <c r="F179" i="9"/>
  <c r="F188" i="9"/>
  <c r="F68" i="9"/>
  <c r="G12" i="9"/>
  <c r="F77" i="9"/>
  <c r="G117" i="9"/>
  <c r="G132" i="9"/>
  <c r="G44" i="9"/>
  <c r="F44" i="9"/>
  <c r="G70" i="9"/>
  <c r="F145" i="9"/>
  <c r="F104" i="9"/>
  <c r="G162" i="9"/>
  <c r="G103" i="9"/>
  <c r="G187" i="9"/>
  <c r="G80" i="9"/>
  <c r="F39" i="9"/>
  <c r="G8" i="9"/>
  <c r="G65" i="9"/>
  <c r="F6" i="9"/>
  <c r="G35" i="9"/>
  <c r="G87" i="9"/>
  <c r="G47" i="9"/>
  <c r="F54" i="9"/>
  <c r="F93" i="9"/>
  <c r="G96" i="9"/>
  <c r="F43" i="9"/>
  <c r="F144" i="9"/>
  <c r="G173" i="9"/>
  <c r="G58" i="9"/>
  <c r="F47" i="9"/>
  <c r="G151" i="9"/>
  <c r="G146" i="9"/>
  <c r="G5" i="9"/>
  <c r="F176" i="9"/>
  <c r="G49" i="9"/>
  <c r="G91" i="9"/>
  <c r="F72" i="9"/>
  <c r="G112" i="9"/>
  <c r="G84" i="9"/>
  <c r="G50" i="9"/>
  <c r="G111" i="9"/>
  <c r="G77" i="9"/>
  <c r="F125" i="9"/>
  <c r="F173" i="9"/>
  <c r="F138" i="9"/>
  <c r="G90" i="9"/>
  <c r="G108" i="9"/>
  <c r="G97" i="9"/>
  <c r="F25" i="9"/>
  <c r="F146" i="9"/>
  <c r="G157" i="9"/>
  <c r="G165" i="9"/>
  <c r="F4" i="9"/>
  <c r="F157" i="9"/>
  <c r="G30" i="9"/>
  <c r="F71" i="9"/>
  <c r="G62" i="9"/>
  <c r="F21" i="9"/>
  <c r="G42" i="9"/>
  <c r="G102" i="9"/>
  <c r="F53" i="9"/>
  <c r="F114" i="9"/>
  <c r="G40" i="9"/>
  <c r="G149" i="9"/>
  <c r="G100" i="9"/>
  <c r="F60" i="9"/>
  <c r="G140" i="9"/>
  <c r="G19" i="9"/>
  <c r="G192" i="9"/>
  <c r="G188" i="9"/>
  <c r="F67" i="9"/>
  <c r="F161" i="9"/>
  <c r="F178" i="9"/>
  <c r="F120" i="9"/>
  <c r="F111" i="9"/>
  <c r="F185" i="9"/>
  <c r="G164" i="9"/>
  <c r="G28" i="9"/>
  <c r="G26" i="9"/>
  <c r="F34" i="9"/>
  <c r="F128" i="9"/>
  <c r="G153" i="9"/>
  <c r="F127" i="9"/>
  <c r="F112" i="9"/>
  <c r="G69" i="9"/>
  <c r="F42" i="9"/>
  <c r="G55" i="9"/>
  <c r="F135" i="9"/>
  <c r="F193" i="9"/>
  <c r="F149" i="9"/>
  <c r="F97" i="9"/>
  <c r="F147" i="9"/>
  <c r="G110" i="9"/>
  <c r="G6" i="9"/>
  <c r="G141" i="9"/>
  <c r="G17" i="9"/>
  <c r="G71" i="9"/>
  <c r="G143" i="9"/>
  <c r="G67" i="9"/>
  <c r="F15" i="9"/>
  <c r="F169" i="9"/>
  <c r="G124" i="9"/>
  <c r="G156" i="9"/>
  <c r="G172" i="9"/>
  <c r="G43" i="9"/>
  <c r="G128" i="9"/>
  <c r="F94" i="9"/>
  <c r="G88" i="9"/>
  <c r="F51" i="9"/>
  <c r="F105" i="9"/>
  <c r="G178" i="9"/>
  <c r="G182" i="9"/>
  <c r="F167" i="9"/>
  <c r="G31" i="9"/>
  <c r="G180" i="9"/>
  <c r="G27" i="9"/>
  <c r="G174" i="9"/>
  <c r="F101" i="9"/>
  <c r="F9" i="9"/>
  <c r="G37" i="9"/>
  <c r="F19" i="9"/>
  <c r="F131" i="9"/>
  <c r="F31" i="9"/>
  <c r="F36" i="9"/>
  <c r="G129" i="9"/>
  <c r="F35" i="9"/>
  <c r="G36" i="9"/>
  <c r="F22" i="9"/>
  <c r="G41" i="9"/>
  <c r="F143" i="9"/>
  <c r="F20" i="9"/>
  <c r="F139" i="9"/>
  <c r="F76" i="9"/>
  <c r="G15" i="9"/>
  <c r="F70" i="9"/>
  <c r="F171" i="9"/>
  <c r="G191" i="9"/>
  <c r="G95" i="9"/>
  <c r="F32" i="9"/>
  <c r="G189" i="9"/>
  <c r="F172" i="9"/>
  <c r="G61" i="9"/>
  <c r="G139" i="9"/>
  <c r="F163" i="9"/>
  <c r="F52" i="9"/>
  <c r="G123" i="9"/>
  <c r="G175" i="9"/>
  <c r="G184" i="9"/>
  <c r="F133" i="9"/>
  <c r="F152" i="9"/>
  <c r="F80" i="9"/>
  <c r="G147" i="9"/>
  <c r="G16" i="9"/>
  <c r="F166" i="9"/>
  <c r="F162" i="9"/>
  <c r="F148" i="9"/>
  <c r="G176" i="9"/>
  <c r="F100" i="9"/>
  <c r="G144" i="9"/>
  <c r="F99" i="9"/>
  <c r="F17" i="9"/>
  <c r="F50" i="9"/>
  <c r="F190" i="9"/>
  <c r="F103" i="9"/>
  <c r="F79" i="9"/>
  <c r="F87" i="9"/>
  <c r="F164" i="9"/>
  <c r="G166" i="9"/>
  <c r="F141" i="9"/>
  <c r="G21" i="9"/>
  <c r="G81" i="9"/>
  <c r="G60" i="9"/>
  <c r="G109" i="9"/>
  <c r="F12" i="9"/>
  <c r="F137" i="9"/>
  <c r="G136" i="9"/>
  <c r="F117" i="9"/>
  <c r="F170" i="9"/>
  <c r="G24" i="9"/>
  <c r="F126" i="9"/>
  <c r="G179" i="9"/>
  <c r="G161" i="9"/>
  <c r="G73" i="9"/>
  <c r="G155" i="9"/>
  <c r="G78" i="9"/>
  <c r="F165" i="9"/>
  <c r="F187" i="9"/>
  <c r="F83" i="9"/>
  <c r="F61" i="9"/>
  <c r="F180" i="9"/>
  <c r="F55" i="9"/>
  <c r="F109" i="9"/>
  <c r="F13" i="9"/>
  <c r="G68" i="9"/>
  <c r="G145" i="9"/>
  <c r="F186" i="9"/>
  <c r="G125" i="9"/>
  <c r="F159" i="9"/>
  <c r="F78" i="9"/>
  <c r="G57" i="9"/>
  <c r="F151" i="9"/>
  <c r="G130" i="9"/>
  <c r="G142" i="9"/>
  <c r="F26" i="9"/>
  <c r="G190" i="9"/>
  <c r="F123" i="9"/>
  <c r="F38" i="9"/>
  <c r="F189" i="9"/>
  <c r="G85" i="9"/>
  <c r="F8" i="9"/>
  <c r="F129" i="9"/>
  <c r="F136" i="9"/>
  <c r="G154" i="9"/>
  <c r="G20" i="9"/>
  <c r="F88" i="9"/>
  <c r="G25" i="9"/>
  <c r="G169" i="9"/>
  <c r="G115" i="9"/>
  <c r="F30" i="9"/>
  <c r="G51" i="9"/>
  <c r="F156" i="9"/>
  <c r="G168" i="9"/>
  <c r="F177" i="9"/>
  <c r="F11" i="9"/>
  <c r="G98" i="9"/>
  <c r="P1" i="9"/>
  <c r="O1" i="9"/>
  <c r="H11" i="9" l="1"/>
  <c r="I11" i="9"/>
  <c r="H177" i="9"/>
  <c r="I177" i="9"/>
  <c r="H156" i="9"/>
  <c r="I156" i="9"/>
  <c r="H30" i="9"/>
  <c r="I30" i="9"/>
  <c r="H88" i="9"/>
  <c r="I88" i="9"/>
  <c r="I136" i="9"/>
  <c r="H136" i="9"/>
  <c r="H129" i="9"/>
  <c r="I129" i="9"/>
  <c r="I8" i="9"/>
  <c r="H8" i="9"/>
  <c r="I189" i="9"/>
  <c r="H189" i="9"/>
  <c r="I38" i="9"/>
  <c r="H38" i="9"/>
  <c r="H123" i="9"/>
  <c r="H26" i="9"/>
  <c r="I26" i="9"/>
  <c r="H151" i="9"/>
  <c r="I151" i="9"/>
  <c r="H78" i="9"/>
  <c r="I78" i="9"/>
  <c r="H159" i="9"/>
  <c r="I159" i="9"/>
  <c r="H186" i="9"/>
  <c r="I186" i="9"/>
  <c r="H13" i="9"/>
  <c r="I13" i="9"/>
  <c r="I109" i="9"/>
  <c r="H109" i="9"/>
  <c r="H55" i="9"/>
  <c r="I55" i="9"/>
  <c r="H180" i="9"/>
  <c r="I180" i="9"/>
  <c r="H61" i="9"/>
  <c r="I61" i="9"/>
  <c r="I83" i="9"/>
  <c r="H83" i="9"/>
  <c r="H187" i="9"/>
  <c r="I187" i="9"/>
  <c r="I165" i="9"/>
  <c r="H165" i="9"/>
  <c r="H126" i="9"/>
  <c r="I126" i="9"/>
  <c r="I170" i="9"/>
  <c r="H170" i="9"/>
  <c r="I117" i="9"/>
  <c r="H117" i="9"/>
  <c r="I137" i="9"/>
  <c r="H137" i="9"/>
  <c r="H12" i="9"/>
  <c r="I12" i="9"/>
  <c r="I141" i="9"/>
  <c r="H141" i="9"/>
  <c r="I164" i="9"/>
  <c r="H164" i="9"/>
  <c r="I87" i="9"/>
  <c r="H87" i="9"/>
  <c r="H79" i="9"/>
  <c r="I103" i="9"/>
  <c r="H103" i="9"/>
  <c r="H190" i="9"/>
  <c r="I190" i="9"/>
  <c r="H50" i="9"/>
  <c r="I50" i="9"/>
  <c r="I17" i="9"/>
  <c r="H17" i="9"/>
  <c r="H99" i="9"/>
  <c r="I99" i="9"/>
  <c r="I100" i="9"/>
  <c r="H100" i="9"/>
  <c r="H148" i="9"/>
  <c r="I148" i="9"/>
  <c r="H162" i="9"/>
  <c r="I162" i="9"/>
  <c r="I166" i="9"/>
  <c r="H166" i="9"/>
  <c r="I80" i="9"/>
  <c r="H80" i="9"/>
  <c r="H152" i="9"/>
  <c r="I152" i="9"/>
  <c r="I133" i="9"/>
  <c r="H133" i="9"/>
  <c r="I52" i="9"/>
  <c r="H52" i="9"/>
  <c r="H163" i="9"/>
  <c r="I163" i="9"/>
  <c r="I172" i="9"/>
  <c r="H172" i="9"/>
  <c r="H32" i="9"/>
  <c r="I32" i="9"/>
  <c r="I171" i="9"/>
  <c r="H171" i="9"/>
  <c r="I70" i="9"/>
  <c r="H70" i="9"/>
  <c r="I76" i="9"/>
  <c r="H76" i="9"/>
  <c r="I139" i="9"/>
  <c r="H139" i="9"/>
  <c r="H20" i="9"/>
  <c r="I20" i="9"/>
  <c r="I143" i="9"/>
  <c r="H143" i="9"/>
  <c r="H22" i="9"/>
  <c r="I22" i="9"/>
  <c r="H35" i="9"/>
  <c r="H36" i="9"/>
  <c r="I36" i="9"/>
  <c r="H31" i="9"/>
  <c r="I31" i="9"/>
  <c r="I131" i="9"/>
  <c r="H131" i="9"/>
  <c r="I19" i="9"/>
  <c r="H19" i="9"/>
  <c r="I9" i="9"/>
  <c r="H9" i="9"/>
  <c r="I101" i="9"/>
  <c r="H101" i="9"/>
  <c r="I167" i="9"/>
  <c r="H167" i="9"/>
  <c r="H105" i="9"/>
  <c r="I105" i="9"/>
  <c r="H51" i="9"/>
  <c r="I51" i="9"/>
  <c r="H94" i="9"/>
  <c r="I94" i="9"/>
  <c r="I169" i="9"/>
  <c r="H169" i="9"/>
  <c r="H15" i="9"/>
  <c r="I15" i="9"/>
  <c r="H147" i="9"/>
  <c r="I147" i="9"/>
  <c r="H97" i="9"/>
  <c r="I97" i="9"/>
  <c r="I149" i="9"/>
  <c r="H149" i="9"/>
  <c r="H193" i="9"/>
  <c r="I193" i="9"/>
  <c r="H135" i="9"/>
  <c r="I135" i="9"/>
  <c r="H42" i="9"/>
  <c r="I42" i="9"/>
  <c r="H112" i="9"/>
  <c r="I112" i="9"/>
  <c r="H127" i="9"/>
  <c r="I127" i="9"/>
  <c r="H128" i="9"/>
  <c r="I128" i="9"/>
  <c r="H34" i="9"/>
  <c r="I34" i="9"/>
  <c r="H185" i="9"/>
  <c r="I185" i="9"/>
  <c r="I111" i="9"/>
  <c r="H111" i="9"/>
  <c r="H120" i="9"/>
  <c r="I120" i="9"/>
  <c r="I178" i="9"/>
  <c r="H178" i="9"/>
  <c r="H161" i="9"/>
  <c r="I161" i="9"/>
  <c r="I67" i="9"/>
  <c r="H67" i="9"/>
  <c r="I60" i="9"/>
  <c r="H60" i="9"/>
  <c r="I114" i="9"/>
  <c r="H114" i="9"/>
  <c r="I53" i="9"/>
  <c r="H53" i="9"/>
  <c r="I21" i="9"/>
  <c r="H21" i="9"/>
  <c r="I71" i="9"/>
  <c r="H71" i="9"/>
  <c r="H157" i="9"/>
  <c r="H4" i="9"/>
  <c r="I4" i="9"/>
  <c r="H146" i="9"/>
  <c r="I146" i="9"/>
  <c r="H25" i="9"/>
  <c r="H138" i="9"/>
  <c r="I138" i="9"/>
  <c r="H173" i="9"/>
  <c r="I173" i="9"/>
  <c r="I125" i="9"/>
  <c r="H125" i="9"/>
  <c r="H72" i="9"/>
  <c r="I72" i="9"/>
  <c r="H176" i="9"/>
  <c r="I176" i="9"/>
  <c r="H47" i="9"/>
  <c r="I47" i="9"/>
  <c r="I144" i="9"/>
  <c r="H144" i="9"/>
  <c r="I43" i="9"/>
  <c r="H43" i="9"/>
  <c r="H93" i="9"/>
  <c r="I93" i="9"/>
  <c r="I54" i="9"/>
  <c r="H54" i="9"/>
  <c r="I6" i="9"/>
  <c r="H6" i="9"/>
  <c r="H39" i="9"/>
  <c r="I39" i="9"/>
  <c r="I104" i="9"/>
  <c r="H104" i="9"/>
  <c r="I145" i="9"/>
  <c r="H145" i="9"/>
  <c r="H44" i="9"/>
  <c r="I44" i="9"/>
  <c r="I77" i="9"/>
  <c r="H77" i="9"/>
  <c r="H68" i="9"/>
  <c r="I68" i="9"/>
  <c r="H188" i="9"/>
  <c r="I188" i="9"/>
  <c r="H179" i="9"/>
  <c r="I179" i="9"/>
  <c r="H57" i="9"/>
  <c r="I57" i="9"/>
  <c r="I90" i="9"/>
  <c r="H90" i="9"/>
  <c r="I82" i="9"/>
  <c r="H82" i="9"/>
  <c r="H155" i="9"/>
  <c r="I155" i="9"/>
  <c r="H91" i="9"/>
  <c r="I91" i="9"/>
  <c r="H24" i="9"/>
  <c r="I24" i="9"/>
  <c r="H23" i="9"/>
  <c r="I23" i="9"/>
  <c r="H46" i="9"/>
  <c r="I46" i="9"/>
  <c r="H106" i="9"/>
  <c r="I106" i="9"/>
  <c r="I5" i="9"/>
  <c r="H5" i="9"/>
  <c r="I75" i="9"/>
  <c r="H75" i="9"/>
  <c r="I33" i="9"/>
  <c r="H33" i="9"/>
  <c r="H108" i="9"/>
  <c r="I108" i="9"/>
  <c r="H110" i="9"/>
  <c r="I110" i="9"/>
  <c r="H7" i="9"/>
  <c r="I7" i="9"/>
  <c r="I40" i="9"/>
  <c r="H40" i="9"/>
  <c r="H2" i="9"/>
  <c r="I2" i="9"/>
  <c r="I168" i="9"/>
  <c r="H168" i="9"/>
  <c r="H132" i="9"/>
  <c r="I132" i="9"/>
  <c r="H119" i="9"/>
  <c r="I119" i="9"/>
  <c r="H160" i="9"/>
  <c r="I160" i="9"/>
  <c r="I28" i="9"/>
  <c r="H28" i="9"/>
  <c r="H175" i="9"/>
  <c r="I175" i="9"/>
  <c r="H140" i="9"/>
  <c r="I140" i="9"/>
  <c r="I63" i="9"/>
  <c r="H63" i="9"/>
  <c r="H58" i="9"/>
  <c r="I58" i="9"/>
  <c r="I45" i="9"/>
  <c r="H45" i="9"/>
  <c r="I3" i="9"/>
  <c r="H3" i="9"/>
  <c r="H65" i="9"/>
  <c r="I65" i="9"/>
  <c r="H107" i="9"/>
  <c r="I107" i="9"/>
  <c r="H153" i="9"/>
  <c r="I153" i="9"/>
  <c r="H174" i="9"/>
  <c r="I174" i="9"/>
  <c r="H69" i="9"/>
  <c r="I122" i="9"/>
  <c r="H122" i="9"/>
  <c r="I81" i="9"/>
  <c r="H81" i="9"/>
  <c r="I130" i="9"/>
  <c r="H130" i="9"/>
  <c r="H14" i="9"/>
  <c r="I14" i="9"/>
  <c r="H16" i="9"/>
  <c r="I16" i="9"/>
  <c r="H95" i="9"/>
  <c r="I95" i="9"/>
  <c r="H73" i="9"/>
  <c r="I73" i="9"/>
  <c r="I48" i="9"/>
  <c r="H48" i="9"/>
  <c r="I118" i="9"/>
  <c r="H118" i="9"/>
  <c r="H124" i="9"/>
  <c r="I124" i="9"/>
  <c r="I18" i="9"/>
  <c r="H18" i="9"/>
  <c r="H98" i="9"/>
  <c r="I98" i="9"/>
  <c r="H142" i="9"/>
  <c r="I142" i="9"/>
  <c r="H92" i="9"/>
  <c r="I92" i="9"/>
  <c r="I182" i="9"/>
  <c r="H182" i="9"/>
  <c r="I89" i="9"/>
  <c r="H89" i="9"/>
  <c r="I86" i="9"/>
  <c r="H86" i="9"/>
  <c r="I150" i="9"/>
  <c r="H150" i="9"/>
  <c r="I85" i="9"/>
  <c r="H85" i="9"/>
  <c r="I181" i="9"/>
  <c r="H181" i="9"/>
  <c r="I62" i="9"/>
  <c r="H62" i="9"/>
  <c r="I115" i="9"/>
  <c r="H115" i="9"/>
  <c r="I56" i="9"/>
  <c r="H56" i="9"/>
  <c r="H116" i="9"/>
  <c r="I116" i="9"/>
  <c r="H113" i="9"/>
  <c r="I59" i="9"/>
  <c r="H59" i="9"/>
  <c r="H49" i="9"/>
  <c r="I49" i="9"/>
  <c r="H84" i="9"/>
  <c r="I84" i="9"/>
  <c r="I29" i="9"/>
  <c r="H29" i="9"/>
  <c r="H102" i="9"/>
  <c r="I102" i="9"/>
  <c r="I96" i="9"/>
  <c r="H96" i="9"/>
  <c r="H41" i="9"/>
  <c r="I41" i="9"/>
  <c r="H184" i="9"/>
  <c r="I184" i="9"/>
  <c r="I183" i="9"/>
  <c r="H183" i="9"/>
  <c r="H27" i="9"/>
  <c r="I27" i="9"/>
  <c r="H74" i="9"/>
  <c r="I74" i="9"/>
  <c r="H191" i="9"/>
  <c r="I121" i="9"/>
  <c r="H121" i="9"/>
  <c r="H66" i="9"/>
  <c r="I66" i="9"/>
  <c r="I134" i="9"/>
  <c r="H134" i="9"/>
  <c r="I192" i="9"/>
  <c r="H192" i="9"/>
  <c r="I10" i="9"/>
  <c r="H10" i="9"/>
  <c r="I37" i="9"/>
  <c r="H37" i="9"/>
  <c r="I154" i="9"/>
  <c r="H154" i="9"/>
  <c r="I64" i="9"/>
  <c r="H64" i="9"/>
  <c r="I158" i="9"/>
  <c r="H158" i="9"/>
  <c r="L34" i="11"/>
  <c r="L8" i="11"/>
  <c r="M41" i="11"/>
  <c r="M19" i="11"/>
  <c r="L21" i="11"/>
  <c r="M38" i="11"/>
  <c r="L14" i="11"/>
  <c r="M22" i="11"/>
  <c r="L13" i="11"/>
  <c r="L27" i="11"/>
  <c r="L48" i="11"/>
  <c r="M45" i="11"/>
  <c r="M33" i="11"/>
  <c r="L46" i="11"/>
  <c r="L11" i="11"/>
  <c r="L9" i="11"/>
  <c r="L40" i="11"/>
  <c r="L24" i="11"/>
  <c r="M25" i="11"/>
  <c r="M26" i="11"/>
  <c r="M5" i="11"/>
  <c r="M42" i="11"/>
  <c r="L35" i="11"/>
  <c r="M6" i="11"/>
  <c r="L28" i="11"/>
  <c r="L18" i="11"/>
  <c r="L7" i="11"/>
  <c r="L3" i="11"/>
  <c r="L30" i="11"/>
  <c r="M17" i="11"/>
  <c r="M20" i="11"/>
  <c r="M44" i="11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6" i="8"/>
  <c r="B5" i="8"/>
  <c r="B4" i="8"/>
  <c r="B3" i="8"/>
  <c r="E115" i="9" l="1"/>
  <c r="E71" i="9"/>
  <c r="E159" i="9"/>
  <c r="E3" i="9"/>
  <c r="E81" i="9"/>
  <c r="E193" i="9"/>
  <c r="E37" i="9"/>
  <c r="E125" i="9"/>
  <c r="D30" i="9"/>
  <c r="D174" i="9"/>
  <c r="D78" i="9"/>
  <c r="D126" i="9"/>
  <c r="D150" i="9"/>
  <c r="D102" i="9"/>
  <c r="D6" i="9"/>
  <c r="D54" i="9"/>
  <c r="D176" i="9"/>
  <c r="D80" i="9"/>
  <c r="D128" i="9"/>
  <c r="D104" i="9"/>
  <c r="D8" i="9"/>
  <c r="D32" i="9"/>
  <c r="D56" i="9"/>
  <c r="D152" i="9"/>
  <c r="D178" i="9"/>
  <c r="D82" i="9"/>
  <c r="D130" i="9"/>
  <c r="D34" i="9"/>
  <c r="D106" i="9"/>
  <c r="D10" i="9"/>
  <c r="D58" i="9"/>
  <c r="D154" i="9"/>
  <c r="D180" i="9"/>
  <c r="D84" i="9"/>
  <c r="D132" i="9"/>
  <c r="D36" i="9"/>
  <c r="D108" i="9"/>
  <c r="D12" i="9"/>
  <c r="D156" i="9"/>
  <c r="D60" i="9"/>
  <c r="D86" i="9"/>
  <c r="D134" i="9"/>
  <c r="D38" i="9"/>
  <c r="D110" i="9"/>
  <c r="D14" i="9"/>
  <c r="D182" i="9"/>
  <c r="D158" i="9"/>
  <c r="D62" i="9"/>
  <c r="D88" i="9"/>
  <c r="D136" i="9"/>
  <c r="D40" i="9"/>
  <c r="D184" i="9"/>
  <c r="D112" i="9"/>
  <c r="D16" i="9"/>
  <c r="D64" i="9"/>
  <c r="D160" i="9"/>
  <c r="D138" i="9"/>
  <c r="D42" i="9"/>
  <c r="D186" i="9"/>
  <c r="D18" i="9"/>
  <c r="D90" i="9"/>
  <c r="D66" i="9"/>
  <c r="D114" i="9"/>
  <c r="D162" i="9"/>
  <c r="D140" i="9"/>
  <c r="D44" i="9"/>
  <c r="D188" i="9"/>
  <c r="D92" i="9"/>
  <c r="D20" i="9"/>
  <c r="D164" i="9"/>
  <c r="D68" i="9"/>
  <c r="D116" i="9"/>
  <c r="D142" i="9"/>
  <c r="D46" i="9"/>
  <c r="D190" i="9"/>
  <c r="D94" i="9"/>
  <c r="D166" i="9"/>
  <c r="D70" i="9"/>
  <c r="D118" i="9"/>
  <c r="D22" i="9"/>
  <c r="D144" i="9"/>
  <c r="D48" i="9"/>
  <c r="D192" i="9"/>
  <c r="D96" i="9"/>
  <c r="D120" i="9"/>
  <c r="D168" i="9"/>
  <c r="D72" i="9"/>
  <c r="D24" i="9"/>
  <c r="D122" i="9"/>
  <c r="D26" i="9"/>
  <c r="D170" i="9"/>
  <c r="D74" i="9"/>
  <c r="D98" i="9"/>
  <c r="D146" i="9"/>
  <c r="D50" i="9"/>
  <c r="D2" i="9"/>
  <c r="E116" i="9"/>
  <c r="E72" i="9"/>
  <c r="E160" i="9"/>
  <c r="E82" i="9"/>
  <c r="E170" i="9"/>
  <c r="E4" i="9"/>
  <c r="E126" i="9"/>
  <c r="E38" i="9"/>
  <c r="E84" i="9"/>
  <c r="E50" i="9"/>
  <c r="E162" i="9"/>
  <c r="E6" i="9"/>
  <c r="E118" i="9"/>
  <c r="E172" i="9"/>
  <c r="E128" i="9"/>
  <c r="E40" i="9"/>
  <c r="E86" i="9"/>
  <c r="E52" i="9"/>
  <c r="E164" i="9"/>
  <c r="E8" i="9"/>
  <c r="E174" i="9"/>
  <c r="E120" i="9"/>
  <c r="E42" i="9"/>
  <c r="E130" i="9"/>
  <c r="E88" i="9"/>
  <c r="E176" i="9"/>
  <c r="E54" i="9"/>
  <c r="E166" i="9"/>
  <c r="E10" i="9"/>
  <c r="E98" i="9"/>
  <c r="E44" i="9"/>
  <c r="E132" i="9"/>
  <c r="E178" i="9"/>
  <c r="E56" i="9"/>
  <c r="E168" i="9"/>
  <c r="E12" i="9"/>
  <c r="E100" i="9"/>
  <c r="E134" i="9"/>
  <c r="E46" i="9"/>
  <c r="E90" i="9"/>
  <c r="E180" i="9"/>
  <c r="E58" i="9"/>
  <c r="E146" i="9"/>
  <c r="E14" i="9"/>
  <c r="E102" i="9"/>
  <c r="E92" i="9"/>
  <c r="E136" i="9"/>
  <c r="E48" i="9"/>
  <c r="E148" i="9"/>
  <c r="E16" i="9"/>
  <c r="E104" i="9"/>
  <c r="E138" i="9"/>
  <c r="E94" i="9"/>
  <c r="E60" i="9"/>
  <c r="E26" i="9"/>
  <c r="E182" i="9"/>
  <c r="E28" i="9"/>
  <c r="E150" i="9"/>
  <c r="E18" i="9"/>
  <c r="E106" i="9"/>
  <c r="E140" i="9"/>
  <c r="E96" i="9"/>
  <c r="E184" i="9"/>
  <c r="E62" i="9"/>
  <c r="E30" i="9"/>
  <c r="E142" i="9"/>
  <c r="E20" i="9"/>
  <c r="E108" i="9"/>
  <c r="E64" i="9"/>
  <c r="E74" i="9"/>
  <c r="E186" i="9"/>
  <c r="E152" i="9"/>
  <c r="E144" i="9"/>
  <c r="E22" i="9"/>
  <c r="E110" i="9"/>
  <c r="E66" i="9"/>
  <c r="E76" i="9"/>
  <c r="E188" i="9"/>
  <c r="E154" i="9"/>
  <c r="E32" i="9"/>
  <c r="E122" i="9"/>
  <c r="E25" i="9"/>
  <c r="E24" i="9"/>
  <c r="E113" i="9"/>
  <c r="E112" i="9"/>
  <c r="E69" i="9"/>
  <c r="E68" i="9"/>
  <c r="E157" i="9"/>
  <c r="E156" i="9"/>
  <c r="E79" i="9"/>
  <c r="E78" i="9"/>
  <c r="E191" i="9"/>
  <c r="E190" i="9"/>
  <c r="E34" i="9"/>
  <c r="E35" i="9"/>
  <c r="E123" i="9"/>
  <c r="E114" i="9"/>
  <c r="E70" i="9"/>
  <c r="E158" i="9"/>
  <c r="E2" i="9"/>
  <c r="E80" i="9"/>
  <c r="E192" i="9"/>
  <c r="E36" i="9"/>
  <c r="E124" i="9"/>
  <c r="D29" i="9"/>
  <c r="D173" i="9"/>
  <c r="D77" i="9"/>
  <c r="D149" i="9"/>
  <c r="D101" i="9"/>
  <c r="D125" i="9"/>
  <c r="D53" i="9"/>
  <c r="D5" i="9"/>
  <c r="D175" i="9"/>
  <c r="D79" i="9"/>
  <c r="D127" i="9"/>
  <c r="D151" i="9"/>
  <c r="D103" i="9"/>
  <c r="D7" i="9"/>
  <c r="D31" i="9"/>
  <c r="D55" i="9"/>
  <c r="D177" i="9"/>
  <c r="D81" i="9"/>
  <c r="D129" i="9"/>
  <c r="D105" i="9"/>
  <c r="D9" i="9"/>
  <c r="D33" i="9"/>
  <c r="D57" i="9"/>
  <c r="D153" i="9"/>
  <c r="D179" i="9"/>
  <c r="D83" i="9"/>
  <c r="D131" i="9"/>
  <c r="D35" i="9"/>
  <c r="D107" i="9"/>
  <c r="D11" i="9"/>
  <c r="D59" i="9"/>
  <c r="D155" i="9"/>
  <c r="D85" i="9"/>
  <c r="D133" i="9"/>
  <c r="D37" i="9"/>
  <c r="D109" i="9"/>
  <c r="D13" i="9"/>
  <c r="D181" i="9"/>
  <c r="D157" i="9"/>
  <c r="D61" i="9"/>
  <c r="D87" i="9"/>
  <c r="D135" i="9"/>
  <c r="D39" i="9"/>
  <c r="D183" i="9"/>
  <c r="D111" i="9"/>
  <c r="D15" i="9"/>
  <c r="D63" i="9"/>
  <c r="D159" i="9"/>
  <c r="D137" i="9"/>
  <c r="D41" i="9"/>
  <c r="D185" i="9"/>
  <c r="D17" i="9"/>
  <c r="D89" i="9"/>
  <c r="D65" i="9"/>
  <c r="D113" i="9"/>
  <c r="D161" i="9"/>
  <c r="D139" i="9"/>
  <c r="D43" i="9"/>
  <c r="D187" i="9"/>
  <c r="D19" i="9"/>
  <c r="D91" i="9"/>
  <c r="D163" i="9"/>
  <c r="D67" i="9"/>
  <c r="D115" i="9"/>
  <c r="D141" i="9"/>
  <c r="D45" i="9"/>
  <c r="D189" i="9"/>
  <c r="D93" i="9"/>
  <c r="D21" i="9"/>
  <c r="D165" i="9"/>
  <c r="D69" i="9"/>
  <c r="D117" i="9"/>
  <c r="D143" i="9"/>
  <c r="D47" i="9"/>
  <c r="D191" i="9"/>
  <c r="D95" i="9"/>
  <c r="D71" i="9"/>
  <c r="D119" i="9"/>
  <c r="D167" i="9"/>
  <c r="D23" i="9"/>
  <c r="D145" i="9"/>
  <c r="D49" i="9"/>
  <c r="D193" i="9"/>
  <c r="D97" i="9"/>
  <c r="D25" i="9"/>
  <c r="D121" i="9"/>
  <c r="D169" i="9"/>
  <c r="D73" i="9"/>
  <c r="D27" i="9"/>
  <c r="D171" i="9"/>
  <c r="D75" i="9"/>
  <c r="D147" i="9"/>
  <c r="D99" i="9"/>
  <c r="D123" i="9"/>
  <c r="D3" i="9"/>
  <c r="D51" i="9"/>
  <c r="E117" i="9"/>
  <c r="E73" i="9"/>
  <c r="E161" i="9"/>
  <c r="E5" i="9"/>
  <c r="E83" i="9"/>
  <c r="E171" i="9"/>
  <c r="E127" i="9"/>
  <c r="E39" i="9"/>
  <c r="E85" i="9"/>
  <c r="E51" i="9"/>
  <c r="E163" i="9"/>
  <c r="E7" i="9"/>
  <c r="E173" i="9"/>
  <c r="E119" i="9"/>
  <c r="E41" i="9"/>
  <c r="E129" i="9"/>
  <c r="E87" i="9"/>
  <c r="E53" i="9"/>
  <c r="E165" i="9"/>
  <c r="E9" i="9"/>
  <c r="E121" i="9"/>
  <c r="E175" i="9"/>
  <c r="E43" i="9"/>
  <c r="E131" i="9"/>
  <c r="E177" i="9"/>
  <c r="E55" i="9"/>
  <c r="E167" i="9"/>
  <c r="E11" i="9"/>
  <c r="E99" i="9"/>
  <c r="E133" i="9"/>
  <c r="E45" i="9"/>
  <c r="E89" i="9"/>
  <c r="E179" i="9"/>
  <c r="E57" i="9"/>
  <c r="E169" i="9"/>
  <c r="E13" i="9"/>
  <c r="E101" i="9"/>
  <c r="E135" i="9"/>
  <c r="E47" i="9"/>
  <c r="E91" i="9"/>
  <c r="E59" i="9"/>
  <c r="E147" i="9"/>
  <c r="E15" i="9"/>
  <c r="E103" i="9"/>
  <c r="E137" i="9"/>
  <c r="E93" i="9"/>
  <c r="E49" i="9"/>
  <c r="E181" i="9"/>
  <c r="E27" i="9"/>
  <c r="E149" i="9"/>
  <c r="E17" i="9"/>
  <c r="E105" i="9"/>
  <c r="E183" i="9"/>
  <c r="E139" i="9"/>
  <c r="E95" i="9"/>
  <c r="E61" i="9"/>
  <c r="E29" i="9"/>
  <c r="E151" i="9"/>
  <c r="E19" i="9"/>
  <c r="E107" i="9"/>
  <c r="E141" i="9"/>
  <c r="E97" i="9"/>
  <c r="E185" i="9"/>
  <c r="E63" i="9"/>
  <c r="E143" i="9"/>
  <c r="E21" i="9"/>
  <c r="E109" i="9"/>
  <c r="E65" i="9"/>
  <c r="E75" i="9"/>
  <c r="E187" i="9"/>
  <c r="E153" i="9"/>
  <c r="E31" i="9"/>
  <c r="E145" i="9"/>
  <c r="E23" i="9"/>
  <c r="E111" i="9"/>
  <c r="E67" i="9"/>
  <c r="E155" i="9"/>
  <c r="E77" i="9"/>
  <c r="E189" i="9"/>
  <c r="E33" i="9"/>
  <c r="M49" i="11"/>
  <c r="L44" i="11"/>
  <c r="M37" i="11"/>
  <c r="M32" i="11"/>
  <c r="M16" i="11"/>
  <c r="L39" i="11"/>
  <c r="M21" i="11"/>
  <c r="M23" i="11"/>
  <c r="L37" i="11"/>
  <c r="L36" i="11"/>
  <c r="L12" i="11"/>
  <c r="M39" i="11"/>
  <c r="L49" i="11"/>
  <c r="M43" i="11"/>
  <c r="L32" i="11"/>
  <c r="M24" i="11"/>
  <c r="L16" i="11"/>
  <c r="M14" i="11"/>
  <c r="L33" i="11"/>
  <c r="L5" i="11"/>
  <c r="L23" i="11"/>
  <c r="L10" i="11"/>
  <c r="M11" i="11"/>
  <c r="L19" i="11"/>
  <c r="L22" i="11"/>
  <c r="L38" i="11"/>
  <c r="L20" i="11"/>
  <c r="L25" i="11"/>
  <c r="M15" i="11"/>
  <c r="L17" i="11"/>
  <c r="M35" i="11"/>
  <c r="L31" i="11"/>
  <c r="M12" i="11"/>
  <c r="M29" i="11"/>
  <c r="M47" i="11"/>
  <c r="L41" i="11"/>
  <c r="L4" i="11"/>
  <c r="M48" i="11"/>
  <c r="M8" i="11"/>
  <c r="M27" i="11"/>
  <c r="L42" i="11"/>
  <c r="L6" i="11"/>
  <c r="M40" i="11"/>
  <c r="M13" i="11"/>
  <c r="L47" i="11"/>
  <c r="L29" i="11"/>
  <c r="L45" i="11"/>
  <c r="L15" i="11"/>
  <c r="M10" i="11"/>
  <c r="L43" i="11"/>
  <c r="M36" i="11"/>
  <c r="M28" i="11"/>
  <c r="M3" i="11"/>
  <c r="M18" i="11"/>
  <c r="L26" i="11"/>
  <c r="M7" i="11"/>
  <c r="M46" i="11"/>
  <c r="M30" i="11"/>
  <c r="M9" i="11"/>
  <c r="M4" i="11"/>
  <c r="M31" i="11"/>
  <c r="M34" i="11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N50" i="11" s="1"/>
  <c r="K51" i="8"/>
  <c r="N51" i="11" s="1"/>
  <c r="K52" i="8"/>
  <c r="N52" i="11" s="1"/>
  <c r="K3" i="8"/>
  <c r="N40" i="11" l="1"/>
  <c r="N37" i="11"/>
  <c r="N6" i="11"/>
  <c r="N49" i="11"/>
  <c r="N31" i="11"/>
  <c r="N30" i="11"/>
  <c r="N19" i="11"/>
  <c r="N4" i="11"/>
  <c r="N8" i="11"/>
  <c r="N23" i="11"/>
  <c r="N24" i="11"/>
  <c r="N43" i="11"/>
  <c r="N46" i="11"/>
  <c r="N14" i="11"/>
  <c r="N5" i="11"/>
  <c r="N15" i="11"/>
  <c r="N20" i="11"/>
  <c r="N36" i="11"/>
  <c r="N12" i="11"/>
  <c r="N45" i="11"/>
  <c r="N32" i="11"/>
  <c r="N27" i="11"/>
  <c r="N3" i="11"/>
  <c r="N17" i="11"/>
  <c r="N47" i="11"/>
  <c r="N11" i="11"/>
  <c r="N16" i="11"/>
  <c r="N38" i="11"/>
  <c r="N44" i="11"/>
  <c r="N39" i="11"/>
  <c r="N9" i="11"/>
  <c r="N10" i="11"/>
  <c r="N29" i="11"/>
  <c r="N42" i="11"/>
  <c r="N33" i="11"/>
  <c r="N13" i="11"/>
  <c r="N28" i="11"/>
  <c r="N25" i="11"/>
  <c r="N21" i="11"/>
  <c r="N18" i="11"/>
  <c r="N48" i="11"/>
  <c r="N41" i="11"/>
  <c r="N34" i="11"/>
  <c r="N35" i="11"/>
  <c r="N7" i="11"/>
  <c r="N26" i="11"/>
  <c r="N22" i="11"/>
  <c r="S1" i="7"/>
  <c r="U1" i="7"/>
  <c r="C52" i="11" l="1"/>
  <c r="C51" i="11"/>
  <c r="E51" i="11"/>
  <c r="I52" i="11" l="1"/>
  <c r="H52" i="11"/>
  <c r="H50" i="11"/>
  <c r="E50" i="11"/>
  <c r="G52" i="11"/>
  <c r="H51" i="11"/>
  <c r="I51" i="11"/>
  <c r="E52" i="11"/>
  <c r="J52" i="11"/>
  <c r="F50" i="11"/>
  <c r="F52" i="11"/>
  <c r="D51" i="11"/>
  <c r="G51" i="11"/>
  <c r="J51" i="11"/>
  <c r="J50" i="11"/>
  <c r="I50" i="11"/>
  <c r="F51" i="11"/>
  <c r="G50" i="11"/>
  <c r="D52" i="11"/>
  <c r="D50" i="11"/>
  <c r="C50" i="11"/>
  <c r="N2" i="8"/>
  <c r="K51" i="11" l="1"/>
  <c r="K52" i="11"/>
  <c r="F47" i="11"/>
  <c r="F21" i="11"/>
  <c r="G20" i="11"/>
  <c r="G28" i="11"/>
  <c r="F16" i="11"/>
  <c r="F34" i="11"/>
  <c r="C44" i="11"/>
  <c r="C9" i="11"/>
  <c r="I3" i="11"/>
  <c r="I46" i="11"/>
  <c r="C19" i="11"/>
  <c r="C23" i="11"/>
  <c r="H18" i="11"/>
  <c r="H44" i="11"/>
  <c r="E30" i="11"/>
  <c r="E12" i="11"/>
  <c r="E34" i="11"/>
  <c r="E14" i="11"/>
  <c r="E45" i="11"/>
  <c r="E3" i="11"/>
  <c r="E28" i="11"/>
  <c r="E6" i="11"/>
  <c r="F28" i="11"/>
  <c r="F39" i="11"/>
  <c r="F30" i="11"/>
  <c r="F13" i="11"/>
  <c r="G21" i="11"/>
  <c r="G30" i="11"/>
  <c r="H10" i="11"/>
  <c r="H45" i="11"/>
  <c r="H49" i="11"/>
  <c r="H12" i="11"/>
  <c r="D21" i="11"/>
  <c r="D28" i="11"/>
  <c r="D9" i="11"/>
  <c r="D23" i="11"/>
  <c r="I38" i="11"/>
  <c r="I15" i="11"/>
  <c r="I14" i="11"/>
  <c r="I32" i="11"/>
  <c r="C29" i="11"/>
  <c r="C10" i="11"/>
  <c r="G25" i="11"/>
  <c r="G5" i="11"/>
  <c r="G43" i="11"/>
  <c r="G38" i="11"/>
  <c r="E38" i="11"/>
  <c r="E48" i="11"/>
  <c r="E9" i="11"/>
  <c r="E41" i="11"/>
  <c r="F8" i="11"/>
  <c r="F44" i="11"/>
  <c r="G11" i="11"/>
  <c r="G49" i="11"/>
  <c r="G24" i="11"/>
  <c r="G33" i="11"/>
  <c r="H23" i="11"/>
  <c r="D17" i="11"/>
  <c r="D8" i="11"/>
  <c r="G32" i="11"/>
  <c r="G41" i="11"/>
  <c r="I33" i="11"/>
  <c r="I8" i="11"/>
  <c r="G42" i="11"/>
  <c r="G48" i="11"/>
  <c r="G13" i="11"/>
  <c r="G29" i="11"/>
  <c r="G44" i="11"/>
  <c r="G45" i="11"/>
  <c r="G26" i="11"/>
  <c r="G16" i="11"/>
  <c r="G19" i="11"/>
  <c r="G47" i="11"/>
  <c r="G6" i="11"/>
  <c r="I13" i="11"/>
  <c r="I49" i="11"/>
  <c r="I26" i="11"/>
  <c r="I35" i="11"/>
  <c r="I6" i="11"/>
  <c r="I29" i="11"/>
  <c r="I31" i="11"/>
  <c r="I45" i="11"/>
  <c r="I47" i="11"/>
  <c r="I20" i="11"/>
  <c r="D34" i="11"/>
  <c r="D33" i="11"/>
  <c r="J11" i="11"/>
  <c r="J45" i="11"/>
  <c r="J47" i="11"/>
  <c r="J3" i="11"/>
  <c r="J27" i="11"/>
  <c r="J13" i="11"/>
  <c r="J26" i="11"/>
  <c r="J28" i="11"/>
  <c r="F15" i="11"/>
  <c r="C24" i="11"/>
  <c r="C15" i="11"/>
  <c r="C5" i="11"/>
  <c r="C14" i="11"/>
  <c r="C8" i="11"/>
  <c r="C43" i="11"/>
  <c r="C41" i="11"/>
  <c r="C34" i="11"/>
  <c r="C48" i="11"/>
  <c r="C18" i="11"/>
  <c r="H9" i="11"/>
  <c r="H16" i="11"/>
  <c r="D19" i="11"/>
  <c r="D41" i="11"/>
  <c r="D48" i="11"/>
  <c r="D40" i="11"/>
  <c r="D44" i="11"/>
  <c r="D24" i="11"/>
  <c r="D5" i="11"/>
  <c r="D16" i="11"/>
  <c r="J40" i="11"/>
  <c r="J23" i="11"/>
  <c r="F46" i="11"/>
  <c r="F6" i="11"/>
  <c r="F43" i="11"/>
  <c r="F40" i="11"/>
  <c r="F49" i="11"/>
  <c r="F31" i="11"/>
  <c r="F41" i="11"/>
  <c r="F24" i="11"/>
  <c r="F35" i="11"/>
  <c r="F20" i="11"/>
  <c r="F48" i="11"/>
  <c r="F5" i="11"/>
  <c r="E31" i="11"/>
  <c r="E22" i="11"/>
  <c r="F12" i="11"/>
  <c r="F29" i="11"/>
  <c r="D32" i="11"/>
  <c r="D15" i="11"/>
  <c r="H22" i="11"/>
  <c r="H13" i="11"/>
  <c r="E15" i="11"/>
  <c r="E8" i="11"/>
  <c r="E21" i="11"/>
  <c r="E46" i="11"/>
  <c r="E13" i="11"/>
  <c r="E47" i="11"/>
  <c r="F3" i="11"/>
  <c r="F37" i="11"/>
  <c r="G4" i="11"/>
  <c r="G37" i="11"/>
  <c r="G46" i="11"/>
  <c r="G39" i="11"/>
  <c r="H46" i="11"/>
  <c r="H20" i="11"/>
  <c r="J6" i="11"/>
  <c r="J22" i="11"/>
  <c r="D10" i="11"/>
  <c r="D22" i="11"/>
  <c r="D38" i="11"/>
  <c r="D7" i="11"/>
  <c r="J43" i="11"/>
  <c r="J34" i="11"/>
  <c r="C7" i="11"/>
  <c r="C40" i="11"/>
  <c r="C30" i="11"/>
  <c r="C31" i="11"/>
  <c r="J9" i="11"/>
  <c r="J48" i="11"/>
  <c r="J10" i="11"/>
  <c r="J35" i="11"/>
  <c r="H42" i="11"/>
  <c r="H25" i="11"/>
  <c r="D11" i="11"/>
  <c r="D30" i="11"/>
  <c r="D14" i="11"/>
  <c r="D42" i="11"/>
  <c r="J41" i="11"/>
  <c r="J18" i="11"/>
  <c r="C22" i="11"/>
  <c r="C26" i="11"/>
  <c r="D46" i="11"/>
  <c r="D13" i="11"/>
  <c r="D36" i="11"/>
  <c r="D3" i="11"/>
  <c r="D27" i="11"/>
  <c r="D4" i="11"/>
  <c r="E37" i="11"/>
  <c r="E20" i="11"/>
  <c r="G3" i="11"/>
  <c r="G35" i="11"/>
  <c r="I28" i="11"/>
  <c r="I4" i="11"/>
  <c r="I25" i="11"/>
  <c r="I34" i="11"/>
  <c r="I22" i="11"/>
  <c r="I21" i="11"/>
  <c r="I18" i="11"/>
  <c r="I23" i="11"/>
  <c r="I10" i="11"/>
  <c r="I37" i="11"/>
  <c r="I9" i="11"/>
  <c r="I7" i="11"/>
  <c r="C25" i="11"/>
  <c r="E32" i="11"/>
  <c r="E44" i="11"/>
  <c r="E42" i="11"/>
  <c r="E16" i="11"/>
  <c r="E17" i="11"/>
  <c r="E33" i="11"/>
  <c r="E19" i="11"/>
  <c r="E25" i="11"/>
  <c r="E40" i="11"/>
  <c r="F17" i="11"/>
  <c r="F18" i="11"/>
  <c r="F9" i="11"/>
  <c r="F33" i="11"/>
  <c r="F25" i="11"/>
  <c r="F38" i="11"/>
  <c r="F23" i="11"/>
  <c r="F32" i="11"/>
  <c r="F42" i="11"/>
  <c r="F7" i="11"/>
  <c r="F36" i="11"/>
  <c r="F26" i="11"/>
  <c r="G8" i="11"/>
  <c r="G23" i="11"/>
  <c r="G34" i="11"/>
  <c r="G7" i="11"/>
  <c r="G18" i="11"/>
  <c r="G15" i="11"/>
  <c r="G14" i="11"/>
  <c r="G9" i="11"/>
  <c r="H15" i="11"/>
  <c r="H40" i="11"/>
  <c r="H14" i="11"/>
  <c r="H24" i="11"/>
  <c r="H43" i="11"/>
  <c r="H5" i="11"/>
  <c r="H41" i="11"/>
  <c r="H8" i="11"/>
  <c r="H34" i="11"/>
  <c r="H48" i="11"/>
  <c r="J37" i="11"/>
  <c r="J31" i="11"/>
  <c r="H39" i="11"/>
  <c r="H47" i="11"/>
  <c r="H38" i="11"/>
  <c r="H17" i="11"/>
  <c r="H11" i="11"/>
  <c r="H27" i="11"/>
  <c r="H32" i="11"/>
  <c r="H33" i="11"/>
  <c r="H3" i="11"/>
  <c r="H28" i="11"/>
  <c r="I39" i="11"/>
  <c r="I30" i="11"/>
  <c r="E24" i="11"/>
  <c r="E23" i="11"/>
  <c r="I17" i="11"/>
  <c r="I5" i="11"/>
  <c r="J49" i="11"/>
  <c r="J21" i="11"/>
  <c r="I11" i="11"/>
  <c r="I36" i="11"/>
  <c r="H19" i="11"/>
  <c r="H7" i="11"/>
  <c r="H6" i="11"/>
  <c r="H30" i="11"/>
  <c r="E7" i="11"/>
  <c r="E5" i="11"/>
  <c r="E4" i="11"/>
  <c r="E36" i="11"/>
  <c r="E11" i="11"/>
  <c r="E29" i="11"/>
  <c r="E26" i="11"/>
  <c r="E27" i="11"/>
  <c r="F27" i="11"/>
  <c r="F10" i="11"/>
  <c r="F22" i="11"/>
  <c r="F11" i="11"/>
  <c r="G12" i="11"/>
  <c r="G22" i="11"/>
  <c r="G10" i="11"/>
  <c r="G36" i="11"/>
  <c r="H36" i="11"/>
  <c r="H31" i="11"/>
  <c r="H4" i="11"/>
  <c r="H35" i="11"/>
  <c r="D18" i="11"/>
  <c r="D25" i="11"/>
  <c r="D39" i="11"/>
  <c r="D37" i="11"/>
  <c r="E35" i="11"/>
  <c r="E39" i="11"/>
  <c r="C37" i="11"/>
  <c r="C6" i="11"/>
  <c r="J39" i="11"/>
  <c r="J29" i="11"/>
  <c r="I43" i="11"/>
  <c r="I42" i="11"/>
  <c r="E49" i="11"/>
  <c r="E10" i="11"/>
  <c r="D43" i="11"/>
  <c r="F45" i="11"/>
  <c r="F4" i="11"/>
  <c r="G27" i="11"/>
  <c r="G31" i="11"/>
  <c r="H26" i="11"/>
  <c r="H37" i="11"/>
  <c r="C39" i="11"/>
  <c r="C45" i="11"/>
  <c r="H21" i="11"/>
  <c r="H29" i="11"/>
  <c r="C38" i="11"/>
  <c r="C16" i="11"/>
  <c r="C11" i="11"/>
  <c r="C47" i="11"/>
  <c r="C32" i="11"/>
  <c r="C17" i="11"/>
  <c r="C27" i="11"/>
  <c r="C3" i="11"/>
  <c r="C33" i="11"/>
  <c r="C42" i="11"/>
  <c r="C28" i="11"/>
  <c r="C13" i="11"/>
  <c r="G17" i="11"/>
  <c r="G40" i="11"/>
  <c r="I41" i="11"/>
  <c r="I19" i="11"/>
  <c r="I48" i="11"/>
  <c r="I40" i="11"/>
  <c r="I44" i="11"/>
  <c r="I16" i="11"/>
  <c r="I24" i="11"/>
  <c r="J44" i="11"/>
  <c r="J38" i="11"/>
  <c r="J16" i="11"/>
  <c r="J32" i="11"/>
  <c r="J17" i="11"/>
  <c r="J42" i="11"/>
  <c r="J33" i="11"/>
  <c r="J19" i="11"/>
  <c r="J25" i="11"/>
  <c r="F14" i="11"/>
  <c r="F19" i="11"/>
  <c r="C36" i="11"/>
  <c r="C20" i="11"/>
  <c r="C12" i="11"/>
  <c r="C46" i="11"/>
  <c r="C4" i="11"/>
  <c r="C49" i="11"/>
  <c r="C35" i="11"/>
  <c r="C21" i="11"/>
  <c r="D49" i="11"/>
  <c r="D26" i="11"/>
  <c r="D35" i="11"/>
  <c r="D6" i="11"/>
  <c r="D29" i="11"/>
  <c r="D31" i="11"/>
  <c r="D20" i="11"/>
  <c r="D45" i="11"/>
  <c r="D12" i="11"/>
  <c r="D47" i="11"/>
  <c r="J7" i="11"/>
  <c r="J24" i="11"/>
  <c r="J30" i="11"/>
  <c r="J20" i="11"/>
  <c r="J15" i="11"/>
  <c r="J5" i="11"/>
  <c r="J36" i="11"/>
  <c r="J12" i="11"/>
  <c r="J14" i="11"/>
  <c r="J8" i="11"/>
  <c r="J46" i="11"/>
  <c r="J4" i="11"/>
  <c r="E43" i="11"/>
  <c r="E18" i="11"/>
  <c r="I27" i="11"/>
  <c r="I12" i="11"/>
  <c r="K50" i="11"/>
  <c r="B48" i="7"/>
  <c r="B44" i="7"/>
  <c r="B40" i="7"/>
  <c r="B36" i="7"/>
  <c r="B32" i="7"/>
  <c r="B47" i="7"/>
  <c r="B43" i="7"/>
  <c r="B39" i="7"/>
  <c r="B35" i="7"/>
  <c r="B50" i="7"/>
  <c r="B51" i="7"/>
  <c r="B46" i="7"/>
  <c r="B42" i="7"/>
  <c r="B38" i="7"/>
  <c r="B34" i="7"/>
  <c r="B49" i="7"/>
  <c r="B45" i="7"/>
  <c r="B41" i="7"/>
  <c r="B37" i="7"/>
  <c r="B33" i="7"/>
  <c r="K26" i="11" l="1"/>
  <c r="K42" i="11"/>
  <c r="K41" i="11"/>
  <c r="K35" i="11"/>
  <c r="K49" i="11"/>
  <c r="K16" i="11"/>
  <c r="K45" i="11"/>
  <c r="K21" i="11"/>
  <c r="K13" i="11"/>
  <c r="K5" i="11"/>
  <c r="K28" i="11"/>
  <c r="K23" i="11"/>
  <c r="K18" i="11"/>
  <c r="K3" i="11"/>
  <c r="K12" i="11"/>
  <c r="K29" i="11"/>
  <c r="K4" i="11"/>
  <c r="K19" i="11"/>
  <c r="K24" i="11"/>
  <c r="K17" i="11"/>
  <c r="K33" i="11"/>
  <c r="K38" i="11"/>
  <c r="K39" i="11"/>
  <c r="K10" i="11"/>
  <c r="K25" i="11"/>
  <c r="K43" i="11"/>
  <c r="K36" i="11"/>
  <c r="K32" i="11"/>
  <c r="K27" i="11"/>
  <c r="K48" i="11"/>
  <c r="K7" i="11"/>
  <c r="K30" i="11"/>
  <c r="K31" i="11"/>
  <c r="K22" i="11"/>
  <c r="K37" i="11"/>
  <c r="K47" i="11"/>
  <c r="K15" i="11"/>
  <c r="K20" i="11"/>
  <c r="K6" i="11"/>
  <c r="K40" i="11"/>
  <c r="K34" i="11"/>
  <c r="K14" i="11"/>
  <c r="K11" i="11"/>
  <c r="K8" i="11"/>
  <c r="K9" i="11"/>
  <c r="K44" i="11"/>
  <c r="K46" i="11"/>
  <c r="C51" i="7"/>
  <c r="D51" i="7" s="1"/>
  <c r="E51" i="7" s="1"/>
  <c r="F51" i="7" s="1"/>
  <c r="G51" i="7" s="1"/>
  <c r="H51" i="7" s="1"/>
  <c r="I51" i="7" s="1"/>
  <c r="J51" i="7" s="1"/>
  <c r="C50" i="7"/>
  <c r="D50" i="7" s="1"/>
  <c r="E50" i="7" s="1"/>
  <c r="F50" i="7" s="1"/>
  <c r="G50" i="7" s="1"/>
  <c r="H50" i="7" s="1"/>
  <c r="I50" i="7" s="1"/>
  <c r="J50" i="7" s="1"/>
  <c r="C49" i="7"/>
  <c r="D49" i="7" s="1"/>
  <c r="E49" i="7" s="1"/>
  <c r="F49" i="7" s="1"/>
  <c r="G49" i="7" s="1"/>
  <c r="H49" i="7" s="1"/>
  <c r="I49" i="7" s="1"/>
  <c r="J49" i="7" s="1"/>
  <c r="C48" i="7"/>
  <c r="D48" i="7" s="1"/>
  <c r="E48" i="7" s="1"/>
  <c r="F48" i="7" s="1"/>
  <c r="G48" i="7" s="1"/>
  <c r="H48" i="7" s="1"/>
  <c r="I48" i="7" s="1"/>
  <c r="J48" i="7" s="1"/>
  <c r="C47" i="7"/>
  <c r="D47" i="7" s="1"/>
  <c r="E47" i="7" s="1"/>
  <c r="F47" i="7" s="1"/>
  <c r="G47" i="7" s="1"/>
  <c r="H47" i="7" s="1"/>
  <c r="I47" i="7" s="1"/>
  <c r="J47" i="7" s="1"/>
  <c r="C46" i="7"/>
  <c r="D46" i="7" s="1"/>
  <c r="E46" i="7" s="1"/>
  <c r="F46" i="7" s="1"/>
  <c r="G46" i="7" s="1"/>
  <c r="H46" i="7" s="1"/>
  <c r="I46" i="7" s="1"/>
  <c r="J46" i="7" s="1"/>
  <c r="C45" i="7"/>
  <c r="D45" i="7" s="1"/>
  <c r="E45" i="7" s="1"/>
  <c r="F45" i="7" s="1"/>
  <c r="G45" i="7" s="1"/>
  <c r="H45" i="7" s="1"/>
  <c r="I45" i="7" s="1"/>
  <c r="J45" i="7" s="1"/>
  <c r="C44" i="7"/>
  <c r="D44" i="7" s="1"/>
  <c r="E44" i="7" s="1"/>
  <c r="F44" i="7" s="1"/>
  <c r="G44" i="7" s="1"/>
  <c r="H44" i="7" s="1"/>
  <c r="I44" i="7" s="1"/>
  <c r="J44" i="7" s="1"/>
  <c r="C43" i="7"/>
  <c r="D43" i="7" s="1"/>
  <c r="E43" i="7" s="1"/>
  <c r="F43" i="7" s="1"/>
  <c r="G43" i="7" s="1"/>
  <c r="H43" i="7" s="1"/>
  <c r="I43" i="7" s="1"/>
  <c r="J43" i="7" s="1"/>
  <c r="C42" i="7"/>
  <c r="D42" i="7" s="1"/>
  <c r="E42" i="7" s="1"/>
  <c r="F42" i="7" s="1"/>
  <c r="G42" i="7" s="1"/>
  <c r="H42" i="7" s="1"/>
  <c r="I42" i="7" s="1"/>
  <c r="J42" i="7" s="1"/>
  <c r="C41" i="7"/>
  <c r="D41" i="7" s="1"/>
  <c r="E41" i="7" s="1"/>
  <c r="F41" i="7" s="1"/>
  <c r="G41" i="7" s="1"/>
  <c r="H41" i="7" s="1"/>
  <c r="I41" i="7" s="1"/>
  <c r="J41" i="7" s="1"/>
  <c r="C40" i="7"/>
  <c r="D40" i="7" s="1"/>
  <c r="E40" i="7" s="1"/>
  <c r="F40" i="7" s="1"/>
  <c r="G40" i="7" s="1"/>
  <c r="H40" i="7" s="1"/>
  <c r="I40" i="7" s="1"/>
  <c r="J40" i="7" s="1"/>
  <c r="C39" i="7"/>
  <c r="D39" i="7" s="1"/>
  <c r="E39" i="7" s="1"/>
  <c r="F39" i="7" s="1"/>
  <c r="G39" i="7" s="1"/>
  <c r="H39" i="7" s="1"/>
  <c r="I39" i="7" s="1"/>
  <c r="J39" i="7" s="1"/>
  <c r="C38" i="7"/>
  <c r="D38" i="7" s="1"/>
  <c r="E38" i="7" s="1"/>
  <c r="F38" i="7" s="1"/>
  <c r="G38" i="7" s="1"/>
  <c r="H38" i="7" s="1"/>
  <c r="I38" i="7" s="1"/>
  <c r="J38" i="7" s="1"/>
  <c r="C37" i="7"/>
  <c r="D37" i="7" s="1"/>
  <c r="E37" i="7" s="1"/>
  <c r="F37" i="7" s="1"/>
  <c r="G37" i="7" s="1"/>
  <c r="H37" i="7" s="1"/>
  <c r="I37" i="7" s="1"/>
  <c r="J37" i="7" s="1"/>
  <c r="C36" i="7"/>
  <c r="D36" i="7" s="1"/>
  <c r="E36" i="7" s="1"/>
  <c r="F36" i="7" s="1"/>
  <c r="G36" i="7" s="1"/>
  <c r="H36" i="7" s="1"/>
  <c r="I36" i="7" s="1"/>
  <c r="J36" i="7" s="1"/>
  <c r="C35" i="7"/>
  <c r="D35" i="7" s="1"/>
  <c r="E35" i="7" s="1"/>
  <c r="F35" i="7" s="1"/>
  <c r="G35" i="7" s="1"/>
  <c r="H35" i="7" s="1"/>
  <c r="I35" i="7" s="1"/>
  <c r="J35" i="7" s="1"/>
  <c r="C34" i="7"/>
  <c r="D34" i="7" s="1"/>
  <c r="E34" i="7" s="1"/>
  <c r="F34" i="7" s="1"/>
  <c r="G34" i="7" s="1"/>
  <c r="H34" i="7" s="1"/>
  <c r="I34" i="7" s="1"/>
  <c r="J34" i="7" s="1"/>
  <c r="C33" i="7"/>
  <c r="D33" i="7" s="1"/>
  <c r="E33" i="7" s="1"/>
  <c r="F33" i="7" s="1"/>
  <c r="G33" i="7" s="1"/>
  <c r="H33" i="7" s="1"/>
  <c r="I33" i="7" s="1"/>
  <c r="J33" i="7" s="1"/>
  <c r="C32" i="7"/>
  <c r="D32" i="7" s="1"/>
  <c r="E32" i="7" s="1"/>
  <c r="F32" i="7" s="1"/>
  <c r="G32" i="7" s="1"/>
  <c r="H32" i="7" s="1"/>
  <c r="I32" i="7" s="1"/>
  <c r="J32" i="7" s="1"/>
  <c r="C31" i="7"/>
  <c r="D31" i="7" s="1"/>
  <c r="E31" i="7" s="1"/>
  <c r="F31" i="7" s="1"/>
  <c r="G31" i="7" s="1"/>
  <c r="H31" i="7" s="1"/>
  <c r="I31" i="7" s="1"/>
  <c r="J31" i="7" s="1"/>
  <c r="C30" i="7"/>
  <c r="D30" i="7" s="1"/>
  <c r="E30" i="7" s="1"/>
  <c r="F30" i="7" s="1"/>
  <c r="G30" i="7" s="1"/>
  <c r="H30" i="7" s="1"/>
  <c r="I30" i="7" s="1"/>
  <c r="J30" i="7" s="1"/>
  <c r="A30" i="7"/>
  <c r="C29" i="7"/>
  <c r="D29" i="7" s="1"/>
  <c r="E29" i="7" s="1"/>
  <c r="F29" i="7" s="1"/>
  <c r="G29" i="7" s="1"/>
  <c r="H29" i="7" s="1"/>
  <c r="I29" i="7" s="1"/>
  <c r="J29" i="7" s="1"/>
  <c r="A29" i="7"/>
  <c r="C28" i="7"/>
  <c r="D28" i="7" s="1"/>
  <c r="E28" i="7" s="1"/>
  <c r="F28" i="7" s="1"/>
  <c r="G28" i="7" s="1"/>
  <c r="H28" i="7" s="1"/>
  <c r="I28" i="7" s="1"/>
  <c r="J28" i="7" s="1"/>
  <c r="A28" i="7"/>
  <c r="C27" i="7"/>
  <c r="D27" i="7" s="1"/>
  <c r="E27" i="7" s="1"/>
  <c r="F27" i="7" s="1"/>
  <c r="G27" i="7" s="1"/>
  <c r="H27" i="7" s="1"/>
  <c r="I27" i="7" s="1"/>
  <c r="J27" i="7" s="1"/>
  <c r="A27" i="7"/>
  <c r="C26" i="7"/>
  <c r="D26" i="7" s="1"/>
  <c r="E26" i="7" s="1"/>
  <c r="F26" i="7" s="1"/>
  <c r="G26" i="7" s="1"/>
  <c r="H26" i="7" s="1"/>
  <c r="I26" i="7" s="1"/>
  <c r="J26" i="7" s="1"/>
  <c r="A26" i="7"/>
  <c r="C25" i="7"/>
  <c r="D25" i="7" s="1"/>
  <c r="E25" i="7" s="1"/>
  <c r="F25" i="7" s="1"/>
  <c r="G25" i="7" s="1"/>
  <c r="H25" i="7" s="1"/>
  <c r="I25" i="7" s="1"/>
  <c r="J25" i="7" s="1"/>
  <c r="A25" i="7"/>
  <c r="C24" i="7"/>
  <c r="D24" i="7" s="1"/>
  <c r="E24" i="7" s="1"/>
  <c r="F24" i="7" s="1"/>
  <c r="G24" i="7" s="1"/>
  <c r="H24" i="7" s="1"/>
  <c r="I24" i="7" s="1"/>
  <c r="J24" i="7" s="1"/>
  <c r="A24" i="7"/>
  <c r="C23" i="7"/>
  <c r="D23" i="7" s="1"/>
  <c r="E23" i="7" s="1"/>
  <c r="F23" i="7" s="1"/>
  <c r="G23" i="7" s="1"/>
  <c r="H23" i="7" s="1"/>
  <c r="I23" i="7" s="1"/>
  <c r="J23" i="7" s="1"/>
  <c r="A23" i="7"/>
  <c r="C22" i="7"/>
  <c r="D22" i="7" s="1"/>
  <c r="E22" i="7" s="1"/>
  <c r="F22" i="7" s="1"/>
  <c r="G22" i="7" s="1"/>
  <c r="H22" i="7" s="1"/>
  <c r="I22" i="7" s="1"/>
  <c r="J22" i="7" s="1"/>
  <c r="A22" i="7"/>
  <c r="C21" i="7"/>
  <c r="D21" i="7" s="1"/>
  <c r="E21" i="7" s="1"/>
  <c r="F21" i="7" s="1"/>
  <c r="G21" i="7" s="1"/>
  <c r="H21" i="7" s="1"/>
  <c r="I21" i="7" s="1"/>
  <c r="J21" i="7" s="1"/>
  <c r="A21" i="7"/>
  <c r="C20" i="7"/>
  <c r="D20" i="7" s="1"/>
  <c r="E20" i="7" s="1"/>
  <c r="F20" i="7" s="1"/>
  <c r="G20" i="7" s="1"/>
  <c r="H20" i="7" s="1"/>
  <c r="I20" i="7" s="1"/>
  <c r="J20" i="7" s="1"/>
  <c r="A20" i="7"/>
  <c r="C19" i="7"/>
  <c r="D19" i="7" s="1"/>
  <c r="E19" i="7" s="1"/>
  <c r="F19" i="7" s="1"/>
  <c r="G19" i="7" s="1"/>
  <c r="H19" i="7" s="1"/>
  <c r="I19" i="7" s="1"/>
  <c r="J19" i="7" s="1"/>
  <c r="A19" i="7"/>
  <c r="C18" i="7"/>
  <c r="D18" i="7" s="1"/>
  <c r="E18" i="7" s="1"/>
  <c r="F18" i="7" s="1"/>
  <c r="G18" i="7" s="1"/>
  <c r="H18" i="7" s="1"/>
  <c r="I18" i="7" s="1"/>
  <c r="J18" i="7" s="1"/>
  <c r="A18" i="7"/>
  <c r="C17" i="7"/>
  <c r="D17" i="7" s="1"/>
  <c r="E17" i="7" s="1"/>
  <c r="F17" i="7" s="1"/>
  <c r="G17" i="7" s="1"/>
  <c r="H17" i="7" s="1"/>
  <c r="I17" i="7" s="1"/>
  <c r="J17" i="7" s="1"/>
  <c r="A17" i="7"/>
  <c r="C16" i="7"/>
  <c r="D16" i="7" s="1"/>
  <c r="E16" i="7" s="1"/>
  <c r="F16" i="7" s="1"/>
  <c r="G16" i="7" s="1"/>
  <c r="H16" i="7" s="1"/>
  <c r="I16" i="7" s="1"/>
  <c r="J16" i="7" s="1"/>
  <c r="A16" i="7"/>
  <c r="C15" i="7"/>
  <c r="D15" i="7" s="1"/>
  <c r="E15" i="7" s="1"/>
  <c r="F15" i="7" s="1"/>
  <c r="G15" i="7" s="1"/>
  <c r="H15" i="7" s="1"/>
  <c r="I15" i="7" s="1"/>
  <c r="J15" i="7" s="1"/>
  <c r="A15" i="7"/>
  <c r="C14" i="7"/>
  <c r="D14" i="7" s="1"/>
  <c r="E14" i="7" s="1"/>
  <c r="F14" i="7" s="1"/>
  <c r="G14" i="7" s="1"/>
  <c r="H14" i="7" s="1"/>
  <c r="I14" i="7" s="1"/>
  <c r="J14" i="7" s="1"/>
  <c r="A14" i="7"/>
  <c r="C13" i="7"/>
  <c r="D13" i="7" s="1"/>
  <c r="E13" i="7" s="1"/>
  <c r="F13" i="7" s="1"/>
  <c r="G13" i="7" s="1"/>
  <c r="H13" i="7" s="1"/>
  <c r="I13" i="7" s="1"/>
  <c r="J13" i="7" s="1"/>
  <c r="A13" i="7"/>
  <c r="C12" i="7"/>
  <c r="D12" i="7" s="1"/>
  <c r="E12" i="7" s="1"/>
  <c r="F12" i="7" s="1"/>
  <c r="G12" i="7" s="1"/>
  <c r="H12" i="7" s="1"/>
  <c r="I12" i="7" s="1"/>
  <c r="J12" i="7" s="1"/>
  <c r="A12" i="7"/>
  <c r="C11" i="7"/>
  <c r="D11" i="7" s="1"/>
  <c r="E11" i="7" s="1"/>
  <c r="F11" i="7" s="1"/>
  <c r="G11" i="7" s="1"/>
  <c r="H11" i="7" s="1"/>
  <c r="I11" i="7" s="1"/>
  <c r="J11" i="7" s="1"/>
  <c r="A11" i="7"/>
  <c r="C10" i="7"/>
  <c r="D10" i="7" s="1"/>
  <c r="E10" i="7" s="1"/>
  <c r="F10" i="7" s="1"/>
  <c r="G10" i="7" s="1"/>
  <c r="H10" i="7" s="1"/>
  <c r="I10" i="7" s="1"/>
  <c r="J10" i="7" s="1"/>
  <c r="A10" i="7"/>
  <c r="C9" i="7"/>
  <c r="D9" i="7" s="1"/>
  <c r="E9" i="7" s="1"/>
  <c r="F9" i="7" s="1"/>
  <c r="G9" i="7" s="1"/>
  <c r="H9" i="7" s="1"/>
  <c r="I9" i="7" s="1"/>
  <c r="J9" i="7" s="1"/>
  <c r="A9" i="7"/>
  <c r="C8" i="7"/>
  <c r="D8" i="7" s="1"/>
  <c r="E8" i="7" s="1"/>
  <c r="F8" i="7" s="1"/>
  <c r="G8" i="7" s="1"/>
  <c r="H8" i="7" s="1"/>
  <c r="I8" i="7" s="1"/>
  <c r="J8" i="7" s="1"/>
  <c r="A8" i="7"/>
  <c r="C7" i="7"/>
  <c r="D7" i="7" s="1"/>
  <c r="E7" i="7" s="1"/>
  <c r="F7" i="7" s="1"/>
  <c r="G7" i="7" s="1"/>
  <c r="H7" i="7" s="1"/>
  <c r="I7" i="7" s="1"/>
  <c r="J7" i="7" s="1"/>
  <c r="A7" i="7"/>
  <c r="C6" i="7"/>
  <c r="D6" i="7" s="1"/>
  <c r="E6" i="7" s="1"/>
  <c r="F6" i="7" s="1"/>
  <c r="G6" i="7" s="1"/>
  <c r="H6" i="7" s="1"/>
  <c r="I6" i="7" s="1"/>
  <c r="J6" i="7" s="1"/>
  <c r="A6" i="7"/>
  <c r="C5" i="7"/>
  <c r="D5" i="7" s="1"/>
  <c r="E5" i="7" s="1"/>
  <c r="F5" i="7" s="1"/>
  <c r="G5" i="7" s="1"/>
  <c r="H5" i="7" s="1"/>
  <c r="I5" i="7" s="1"/>
  <c r="J5" i="7" s="1"/>
  <c r="A5" i="7"/>
  <c r="C4" i="7"/>
  <c r="D4" i="7" s="1"/>
  <c r="E4" i="7" s="1"/>
  <c r="F4" i="7" s="1"/>
  <c r="G4" i="7" s="1"/>
  <c r="H4" i="7" s="1"/>
  <c r="I4" i="7" s="1"/>
  <c r="J4" i="7" s="1"/>
  <c r="A4" i="7"/>
  <c r="C3" i="7"/>
  <c r="D3" i="7" s="1"/>
  <c r="E3" i="7" s="1"/>
  <c r="F3" i="7" s="1"/>
  <c r="G3" i="7" s="1"/>
  <c r="H3" i="7" s="1"/>
  <c r="I3" i="7" s="1"/>
  <c r="J3" i="7" s="1"/>
  <c r="A3" i="7"/>
  <c r="C2" i="7"/>
  <c r="D2" i="7" s="1"/>
  <c r="E2" i="7" s="1"/>
  <c r="F2" i="7" s="1"/>
  <c r="G2" i="7" s="1"/>
  <c r="H2" i="7" s="1"/>
  <c r="I2" i="7" s="1"/>
  <c r="J2" i="7" s="1"/>
  <c r="A2" i="7"/>
</calcChain>
</file>

<file path=xl/sharedStrings.xml><?xml version="1.0" encoding="utf-8"?>
<sst xmlns="http://schemas.openxmlformats.org/spreadsheetml/2006/main" count="165" uniqueCount="87">
  <si>
    <t>POSUN</t>
  </si>
  <si>
    <t>Stanoviště</t>
  </si>
  <si>
    <t>kolo1</t>
  </si>
  <si>
    <t>kolo2</t>
  </si>
  <si>
    <t>kolo3</t>
  </si>
  <si>
    <t>kolo4</t>
  </si>
  <si>
    <t>kolo5</t>
  </si>
  <si>
    <t>kolo6</t>
  </si>
  <si>
    <t>kolo7</t>
  </si>
  <si>
    <t>kolo8</t>
  </si>
  <si>
    <t>S/L</t>
  </si>
  <si>
    <t>závodníků</t>
  </si>
  <si>
    <t>posun</t>
  </si>
  <si>
    <t>x</t>
  </si>
  <si>
    <t>zavodnikuVzorec</t>
  </si>
  <si>
    <t>lichý</t>
  </si>
  <si>
    <t>Pretekár</t>
  </si>
  <si>
    <t>Počet rýb</t>
  </si>
  <si>
    <t>Kolo</t>
  </si>
  <si>
    <t>Rybár 1</t>
  </si>
  <si>
    <t>Rybár 2</t>
  </si>
  <si>
    <t>Počet rýb 1</t>
  </si>
  <si>
    <t>Počet rýb 2</t>
  </si>
  <si>
    <t>Body rybár 1</t>
  </si>
  <si>
    <t>Body rybár 2</t>
  </si>
  <si>
    <t>Počet bodov</t>
  </si>
  <si>
    <t>číslo</t>
  </si>
  <si>
    <t>Meno</t>
  </si>
  <si>
    <t>nč</t>
  </si>
  <si>
    <t>č1</t>
  </si>
  <si>
    <t>č2</t>
  </si>
  <si>
    <t>Belovič Radoslav</t>
  </si>
  <si>
    <t>Beňo Gabriel</t>
  </si>
  <si>
    <t>Borovica Jozef</t>
  </si>
  <si>
    <t>Buršák Roman</t>
  </si>
  <si>
    <t>Drančák David</t>
  </si>
  <si>
    <t>Drgoň Martin</t>
  </si>
  <si>
    <t>Hrivňák Ivan</t>
  </si>
  <si>
    <t>Kochan Ladislav</t>
  </si>
  <si>
    <t>Kollár Mikuláš</t>
  </si>
  <si>
    <t>Kriho Marián</t>
  </si>
  <si>
    <t>Krnčan Juraj</t>
  </si>
  <si>
    <t>Kuhajda Rastislav</t>
  </si>
  <si>
    <t>Mádr Tomáš</t>
  </si>
  <si>
    <t>Masarech Michal</t>
  </si>
  <si>
    <t>Maslaňák Marián</t>
  </si>
  <si>
    <t>Mašan Tomáš</t>
  </si>
  <si>
    <t>Medo Marián</t>
  </si>
  <si>
    <t>Medo Peter</t>
  </si>
  <si>
    <t>Mešenec Martin</t>
  </si>
  <si>
    <t>Mičo Martin</t>
  </si>
  <si>
    <t>Michalka Marián</t>
  </si>
  <si>
    <t>Mrázik Juraj</t>
  </si>
  <si>
    <t>Onofrej Ivan</t>
  </si>
  <si>
    <t>Patrnčiak Dušan</t>
  </si>
  <si>
    <t>Pavlíček Ľuboš</t>
  </si>
  <si>
    <t>Pecník Branislav</t>
  </si>
  <si>
    <t>Petráš Martin</t>
  </si>
  <si>
    <t>Petríček Jaroslav</t>
  </si>
  <si>
    <t>Petríček Stanislav</t>
  </si>
  <si>
    <t>Pisarovič Erik</t>
  </si>
  <si>
    <t>Popovič Milan</t>
  </si>
  <si>
    <t>Révay Dušan</t>
  </si>
  <si>
    <t>Slávik Igor</t>
  </si>
  <si>
    <t>Slávik Michal</t>
  </si>
  <si>
    <t>Smorada Ján</t>
  </si>
  <si>
    <t>Smorada Marek</t>
  </si>
  <si>
    <t>Spáčil Matej</t>
  </si>
  <si>
    <t>Sýkora Jozef</t>
  </si>
  <si>
    <t>Šintál Adam</t>
  </si>
  <si>
    <t>-</t>
  </si>
  <si>
    <t>počet bodov celkovo</t>
  </si>
  <si>
    <t>počet rýb</t>
  </si>
  <si>
    <t>počet výhier 3 b</t>
  </si>
  <si>
    <t>počet remíz 1,5b</t>
  </si>
  <si>
    <t>počet pretekárov</t>
  </si>
  <si>
    <t>Daněk Michal</t>
  </si>
  <si>
    <t>Drahoš Matúš</t>
  </si>
  <si>
    <t>Florek Tomáš</t>
  </si>
  <si>
    <t>Hornák Filip</t>
  </si>
  <si>
    <t>Jarka Pavel</t>
  </si>
  <si>
    <t>Kemencik Zoltán</t>
  </si>
  <si>
    <t>Schwarcz Roman</t>
  </si>
  <si>
    <t>Šenigla Peter</t>
  </si>
  <si>
    <t>Šenigla Vladimír</t>
  </si>
  <si>
    <t>Vančík Juraj</t>
  </si>
  <si>
    <t>Zrubec Róbert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</si>
</sst>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i/>
      <sz val="11"/>
      <color theme="0" tint="-0.499984740745262"/>
      <name val="Calibri"/>
      <family val="2"/>
      <charset val="238"/>
      <scheme val="minor"/>
    </font>
    <font>
      <i/>
      <sz val="11"/>
      <color theme="0" tint="-0.49998474074526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BFBFBF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1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0" fillId="3" borderId="1" xfId="0" applyFill="1" applyBorder="1"/>
    <xf numFmtId="164" fontId="1" fillId="0" borderId="0" xfId="0" applyNumberFormat="1" applyFont="1"/>
    <xf numFmtId="164" fontId="0" fillId="0" borderId="0" xfId="0" applyNumberFormat="1"/>
    <xf numFmtId="0" fontId="6" fillId="0" borderId="1" xfId="0" applyFont="1" applyBorder="1"/>
    <xf numFmtId="0" fontId="0" fillId="4" borderId="1" xfId="0" applyFill="1" applyBorder="1"/>
    <xf numFmtId="0" fontId="4" fillId="2" borderId="1" xfId="0" applyFont="1" applyFill="1" applyBorder="1" applyAlignment="1">
      <alignment shrinkToFit="1"/>
    </xf>
    <xf numFmtId="0" fontId="1" fillId="0" borderId="0" xfId="0" applyFont="1" applyAlignment="1">
      <alignment shrinkToFit="1"/>
    </xf>
    <xf numFmtId="0" fontId="0" fillId="0" borderId="0" xfId="0" applyAlignment="1">
      <alignment shrinkToFit="1"/>
    </xf>
    <xf numFmtId="164" fontId="4" fillId="2" borderId="1" xfId="0" applyNumberFormat="1" applyFont="1" applyFill="1" applyBorder="1"/>
    <xf numFmtId="164" fontId="0" fillId="0" borderId="1" xfId="0" applyNumberFormat="1" applyBorder="1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0" fillId="5" borderId="0" xfId="0" applyNumberFormat="1" applyFill="1"/>
    <xf numFmtId="0" fontId="4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1">
    <cellStyle name="Normálne" xfId="0" builtinId="0"/>
  </cellStyles>
  <dxfs count="5"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581025</xdr:colOff>
          <xdr:row>7</xdr:row>
          <xdr:rowOff>152400</xdr:rowOff>
        </xdr:from>
        <xdr:to>
          <xdr:col>11</xdr:col>
          <xdr:colOff>885825</xdr:colOff>
          <xdr:row>9</xdr:row>
          <xdr:rowOff>114300</xdr:rowOff>
        </xdr:to>
        <xdr:sp macro="" textlink="">
          <xdr:nvSpPr>
            <xdr:cNvPr id="7172" name="Button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xmlns="" id="{00000000-0008-0000-02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k-SK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Nastav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390525</xdr:colOff>
          <xdr:row>0</xdr:row>
          <xdr:rowOff>57150</xdr:rowOff>
        </xdr:from>
        <xdr:to>
          <xdr:col>14</xdr:col>
          <xdr:colOff>400050</xdr:colOff>
          <xdr:row>1</xdr:row>
          <xdr:rowOff>133350</xdr:rowOff>
        </xdr:to>
        <xdr:sp macro="" textlink="">
          <xdr:nvSpPr>
            <xdr:cNvPr id="8193" name="Button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xmlns="" id="{00000000-0008-0000-03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k-SK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Vymazat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171450</xdr:colOff>
          <xdr:row>0</xdr:row>
          <xdr:rowOff>57150</xdr:rowOff>
        </xdr:from>
        <xdr:to>
          <xdr:col>15</xdr:col>
          <xdr:colOff>180975</xdr:colOff>
          <xdr:row>1</xdr:row>
          <xdr:rowOff>123825</xdr:rowOff>
        </xdr:to>
        <xdr:sp macro="" textlink="">
          <xdr:nvSpPr>
            <xdr:cNvPr id="10241" name="Button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xmlns="" id="{00000000-0008-0000-05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k-SK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Seřadit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K51"/>
  <sheetViews>
    <sheetView workbookViewId="0">
      <pane ySplit="1" topLeftCell="A26" activePane="bottomLeft" state="frozen"/>
      <selection pane="bottomLeft" activeCell="C2" sqref="C2:C48"/>
    </sheetView>
  </sheetViews>
  <sheetFormatPr defaultRowHeight="15" x14ac:dyDescent="0.25"/>
  <cols>
    <col min="2" max="2" width="0" hidden="1" customWidth="1"/>
    <col min="3" max="3" width="30.42578125" customWidth="1"/>
  </cols>
  <sheetData>
    <row r="1" spans="1:11" x14ac:dyDescent="0.25">
      <c r="A1" s="6" t="s">
        <v>26</v>
      </c>
      <c r="B1" s="4" t="s">
        <v>28</v>
      </c>
      <c r="C1" s="6" t="s">
        <v>27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</row>
    <row r="2" spans="1:11" x14ac:dyDescent="0.25">
      <c r="A2" s="6">
        <v>1</v>
      </c>
      <c r="B2" s="3">
        <f ca="1">RAND()</f>
        <v>0.51709331553754756</v>
      </c>
      <c r="C2" s="11" t="s">
        <v>83</v>
      </c>
      <c r="D2">
        <v>1</v>
      </c>
      <c r="E2">
        <v>39</v>
      </c>
      <c r="F2">
        <v>29</v>
      </c>
      <c r="G2">
        <v>19</v>
      </c>
      <c r="H2">
        <v>9</v>
      </c>
      <c r="I2">
        <v>47</v>
      </c>
      <c r="J2">
        <v>37</v>
      </c>
      <c r="K2">
        <v>27</v>
      </c>
    </row>
    <row r="3" spans="1:11" x14ac:dyDescent="0.25">
      <c r="A3" s="6">
        <v>2</v>
      </c>
      <c r="B3" s="3">
        <f t="shared" ref="B3:B51" ca="1" si="0">RAND()</f>
        <v>0.89300716345555697</v>
      </c>
      <c r="C3" s="11" t="s">
        <v>44</v>
      </c>
      <c r="D3">
        <v>2</v>
      </c>
      <c r="E3">
        <v>12</v>
      </c>
      <c r="F3">
        <v>22</v>
      </c>
      <c r="G3">
        <v>32</v>
      </c>
      <c r="H3">
        <v>42</v>
      </c>
      <c r="I3">
        <v>4</v>
      </c>
      <c r="J3">
        <v>14</v>
      </c>
      <c r="K3">
        <v>24</v>
      </c>
    </row>
    <row r="4" spans="1:11" x14ac:dyDescent="0.25">
      <c r="A4" s="6">
        <v>3</v>
      </c>
      <c r="B4" s="3">
        <f t="shared" ca="1" si="0"/>
        <v>0.93761017292487769</v>
      </c>
      <c r="C4" s="11" t="s">
        <v>49</v>
      </c>
      <c r="D4">
        <v>3</v>
      </c>
      <c r="E4">
        <v>41</v>
      </c>
      <c r="F4">
        <v>31</v>
      </c>
      <c r="G4">
        <v>21</v>
      </c>
      <c r="H4">
        <v>11</v>
      </c>
      <c r="I4">
        <v>1</v>
      </c>
      <c r="J4">
        <v>39</v>
      </c>
      <c r="K4">
        <v>29</v>
      </c>
    </row>
    <row r="5" spans="1:11" x14ac:dyDescent="0.25">
      <c r="A5" s="6">
        <v>4</v>
      </c>
      <c r="B5" s="3">
        <f t="shared" ca="1" si="0"/>
        <v>0.80921661999648531</v>
      </c>
      <c r="C5" s="11" t="s">
        <v>35</v>
      </c>
      <c r="D5">
        <v>4</v>
      </c>
      <c r="E5">
        <v>14</v>
      </c>
      <c r="F5">
        <v>24</v>
      </c>
      <c r="G5">
        <v>34</v>
      </c>
      <c r="H5">
        <v>44</v>
      </c>
      <c r="I5">
        <v>6</v>
      </c>
      <c r="J5">
        <v>16</v>
      </c>
      <c r="K5">
        <v>26</v>
      </c>
    </row>
    <row r="6" spans="1:11" x14ac:dyDescent="0.25">
      <c r="A6" s="6">
        <v>5</v>
      </c>
      <c r="B6" s="3">
        <f t="shared" ca="1" si="0"/>
        <v>0.7166484368000936</v>
      </c>
      <c r="C6" s="11" t="s">
        <v>85</v>
      </c>
      <c r="D6">
        <v>5</v>
      </c>
      <c r="E6">
        <v>43</v>
      </c>
      <c r="F6">
        <v>33</v>
      </c>
      <c r="G6">
        <v>23</v>
      </c>
      <c r="H6">
        <v>13</v>
      </c>
      <c r="I6">
        <v>3</v>
      </c>
      <c r="J6">
        <v>41</v>
      </c>
      <c r="K6">
        <v>31</v>
      </c>
    </row>
    <row r="7" spans="1:11" x14ac:dyDescent="0.25">
      <c r="A7" s="6">
        <v>6</v>
      </c>
      <c r="B7" s="3">
        <f t="shared" ca="1" si="0"/>
        <v>0.74803709908065041</v>
      </c>
      <c r="C7" s="11" t="s">
        <v>46</v>
      </c>
      <c r="D7">
        <v>6</v>
      </c>
      <c r="E7">
        <v>16</v>
      </c>
      <c r="F7">
        <v>26</v>
      </c>
      <c r="G7">
        <v>36</v>
      </c>
      <c r="H7">
        <v>46</v>
      </c>
      <c r="I7">
        <v>8</v>
      </c>
      <c r="J7">
        <v>18</v>
      </c>
      <c r="K7">
        <v>28</v>
      </c>
    </row>
    <row r="8" spans="1:11" x14ac:dyDescent="0.25">
      <c r="A8" s="6">
        <v>7</v>
      </c>
      <c r="B8" s="3">
        <f t="shared" ca="1" si="0"/>
        <v>9.1649265030642635E-2</v>
      </c>
      <c r="C8" s="11" t="s">
        <v>76</v>
      </c>
      <c r="D8">
        <v>7</v>
      </c>
      <c r="E8">
        <v>45</v>
      </c>
      <c r="F8">
        <v>35</v>
      </c>
      <c r="G8">
        <v>25</v>
      </c>
      <c r="H8">
        <v>15</v>
      </c>
      <c r="I8">
        <v>5</v>
      </c>
      <c r="J8">
        <v>43</v>
      </c>
      <c r="K8">
        <v>33</v>
      </c>
    </row>
    <row r="9" spans="1:11" x14ac:dyDescent="0.25">
      <c r="A9" s="6">
        <v>8</v>
      </c>
      <c r="B9" s="3">
        <f t="shared" ca="1" si="0"/>
        <v>0.54656398909136328</v>
      </c>
      <c r="C9" s="11" t="s">
        <v>38</v>
      </c>
      <c r="D9">
        <v>8</v>
      </c>
      <c r="E9">
        <v>18</v>
      </c>
      <c r="F9">
        <v>28</v>
      </c>
      <c r="G9">
        <v>38</v>
      </c>
      <c r="H9">
        <v>48</v>
      </c>
      <c r="I9">
        <v>10</v>
      </c>
      <c r="J9">
        <v>20</v>
      </c>
      <c r="K9">
        <v>30</v>
      </c>
    </row>
    <row r="10" spans="1:11" x14ac:dyDescent="0.25">
      <c r="A10" s="6">
        <v>9</v>
      </c>
      <c r="B10" s="3">
        <f t="shared" ca="1" si="0"/>
        <v>9.9587102383469572E-2</v>
      </c>
      <c r="C10" s="11" t="s">
        <v>67</v>
      </c>
      <c r="D10">
        <v>9</v>
      </c>
      <c r="E10">
        <v>47</v>
      </c>
      <c r="F10">
        <v>37</v>
      </c>
      <c r="G10">
        <v>27</v>
      </c>
      <c r="H10">
        <v>17</v>
      </c>
      <c r="I10">
        <v>7</v>
      </c>
      <c r="J10">
        <v>45</v>
      </c>
      <c r="K10">
        <v>35</v>
      </c>
    </row>
    <row r="11" spans="1:11" x14ac:dyDescent="0.25">
      <c r="A11" s="6">
        <v>10</v>
      </c>
      <c r="B11" s="3">
        <f t="shared" ca="1" si="0"/>
        <v>0.47784161809657266</v>
      </c>
      <c r="C11" s="11" t="s">
        <v>39</v>
      </c>
      <c r="D11">
        <v>10</v>
      </c>
      <c r="E11">
        <v>20</v>
      </c>
      <c r="F11">
        <v>30</v>
      </c>
      <c r="G11">
        <v>40</v>
      </c>
      <c r="H11">
        <v>2</v>
      </c>
      <c r="I11">
        <v>12</v>
      </c>
      <c r="J11">
        <v>22</v>
      </c>
      <c r="K11">
        <v>32</v>
      </c>
    </row>
    <row r="12" spans="1:11" x14ac:dyDescent="0.25">
      <c r="A12" s="6">
        <v>11</v>
      </c>
      <c r="B12" s="3">
        <f t="shared" ca="1" si="0"/>
        <v>0.54202843095093178</v>
      </c>
      <c r="C12" s="11" t="s">
        <v>42</v>
      </c>
      <c r="D12">
        <v>11</v>
      </c>
      <c r="E12">
        <v>1</v>
      </c>
      <c r="F12">
        <v>39</v>
      </c>
      <c r="G12">
        <v>29</v>
      </c>
      <c r="H12">
        <v>19</v>
      </c>
      <c r="I12">
        <v>9</v>
      </c>
      <c r="J12">
        <v>47</v>
      </c>
      <c r="K12">
        <v>37</v>
      </c>
    </row>
    <row r="13" spans="1:11" x14ac:dyDescent="0.25">
      <c r="A13" s="6">
        <v>12</v>
      </c>
      <c r="B13" s="3">
        <f t="shared" ca="1" si="0"/>
        <v>0.29449702166144354</v>
      </c>
      <c r="C13" s="11" t="s">
        <v>69</v>
      </c>
      <c r="D13">
        <v>12</v>
      </c>
      <c r="E13">
        <v>22</v>
      </c>
      <c r="F13">
        <v>32</v>
      </c>
      <c r="G13">
        <v>42</v>
      </c>
      <c r="H13">
        <v>4</v>
      </c>
      <c r="I13">
        <v>14</v>
      </c>
      <c r="J13">
        <v>24</v>
      </c>
      <c r="K13">
        <v>34</v>
      </c>
    </row>
    <row r="14" spans="1:11" x14ac:dyDescent="0.25">
      <c r="A14" s="6">
        <v>13</v>
      </c>
      <c r="B14" s="3">
        <f t="shared" ca="1" si="0"/>
        <v>0.51567442160481758</v>
      </c>
      <c r="C14" s="11" t="s">
        <v>81</v>
      </c>
      <c r="D14">
        <v>13</v>
      </c>
      <c r="E14">
        <v>3</v>
      </c>
      <c r="F14">
        <v>41</v>
      </c>
      <c r="G14">
        <v>31</v>
      </c>
      <c r="H14">
        <v>21</v>
      </c>
      <c r="I14">
        <v>11</v>
      </c>
      <c r="J14">
        <v>1</v>
      </c>
      <c r="K14">
        <v>39</v>
      </c>
    </row>
    <row r="15" spans="1:11" x14ac:dyDescent="0.25">
      <c r="A15" s="6">
        <v>14</v>
      </c>
      <c r="B15" s="3">
        <f t="shared" ca="1" si="0"/>
        <v>5.7972757946676001E-2</v>
      </c>
      <c r="C15" s="11" t="s">
        <v>34</v>
      </c>
      <c r="D15">
        <v>14</v>
      </c>
      <c r="E15">
        <v>24</v>
      </c>
      <c r="F15">
        <v>34</v>
      </c>
      <c r="G15">
        <v>44</v>
      </c>
      <c r="H15">
        <v>6</v>
      </c>
      <c r="I15">
        <v>16</v>
      </c>
      <c r="J15">
        <v>26</v>
      </c>
      <c r="K15">
        <v>36</v>
      </c>
    </row>
    <row r="16" spans="1:11" x14ac:dyDescent="0.25">
      <c r="A16" s="6">
        <v>15</v>
      </c>
      <c r="B16" s="3">
        <f t="shared" ca="1" si="0"/>
        <v>0.93797114611239052</v>
      </c>
      <c r="C16" s="11" t="s">
        <v>80</v>
      </c>
      <c r="D16">
        <v>15</v>
      </c>
      <c r="E16">
        <v>5</v>
      </c>
      <c r="F16">
        <v>43</v>
      </c>
      <c r="G16">
        <v>33</v>
      </c>
      <c r="H16">
        <v>23</v>
      </c>
      <c r="I16">
        <v>13</v>
      </c>
      <c r="J16">
        <v>3</v>
      </c>
      <c r="K16">
        <v>41</v>
      </c>
    </row>
    <row r="17" spans="1:11" x14ac:dyDescent="0.25">
      <c r="A17" s="6">
        <v>16</v>
      </c>
      <c r="B17" s="3">
        <f t="shared" ca="1" si="0"/>
        <v>0.2836422144498032</v>
      </c>
      <c r="C17" s="11" t="s">
        <v>40</v>
      </c>
      <c r="D17">
        <v>16</v>
      </c>
      <c r="E17">
        <v>26</v>
      </c>
      <c r="F17">
        <v>36</v>
      </c>
      <c r="G17">
        <v>46</v>
      </c>
      <c r="H17">
        <v>8</v>
      </c>
      <c r="I17">
        <v>18</v>
      </c>
      <c r="J17">
        <v>28</v>
      </c>
      <c r="K17">
        <v>38</v>
      </c>
    </row>
    <row r="18" spans="1:11" x14ac:dyDescent="0.25">
      <c r="A18" s="6">
        <v>17</v>
      </c>
      <c r="B18" s="3">
        <f t="shared" ca="1" si="0"/>
        <v>0.19437641327195998</v>
      </c>
      <c r="C18" s="11" t="s">
        <v>53</v>
      </c>
      <c r="D18">
        <v>17</v>
      </c>
      <c r="E18">
        <v>7</v>
      </c>
      <c r="F18">
        <v>45</v>
      </c>
      <c r="G18">
        <v>35</v>
      </c>
      <c r="H18">
        <v>25</v>
      </c>
      <c r="I18">
        <v>15</v>
      </c>
      <c r="J18">
        <v>5</v>
      </c>
      <c r="K18">
        <v>43</v>
      </c>
    </row>
    <row r="19" spans="1:11" x14ac:dyDescent="0.25">
      <c r="A19" s="6">
        <v>18</v>
      </c>
      <c r="B19" s="3">
        <f t="shared" ca="1" si="0"/>
        <v>0.73778869915896694</v>
      </c>
      <c r="C19" s="11" t="s">
        <v>66</v>
      </c>
      <c r="D19">
        <v>18</v>
      </c>
      <c r="E19">
        <v>28</v>
      </c>
      <c r="F19">
        <v>38</v>
      </c>
      <c r="G19">
        <v>48</v>
      </c>
      <c r="H19">
        <v>10</v>
      </c>
      <c r="I19">
        <v>20</v>
      </c>
      <c r="J19">
        <v>30</v>
      </c>
      <c r="K19">
        <v>40</v>
      </c>
    </row>
    <row r="20" spans="1:11" x14ac:dyDescent="0.25">
      <c r="A20" s="6">
        <v>19</v>
      </c>
      <c r="B20" s="3">
        <f t="shared" ca="1" si="0"/>
        <v>0.8534476628783938</v>
      </c>
      <c r="C20" s="11" t="s">
        <v>79</v>
      </c>
      <c r="D20">
        <v>19</v>
      </c>
      <c r="E20">
        <v>9</v>
      </c>
      <c r="F20">
        <v>47</v>
      </c>
      <c r="G20">
        <v>37</v>
      </c>
      <c r="H20">
        <v>27</v>
      </c>
      <c r="I20">
        <v>17</v>
      </c>
      <c r="J20">
        <v>7</v>
      </c>
      <c r="K20">
        <v>45</v>
      </c>
    </row>
    <row r="21" spans="1:11" x14ac:dyDescent="0.25">
      <c r="A21" s="6">
        <v>20</v>
      </c>
      <c r="B21" s="3">
        <f t="shared" ca="1" si="0"/>
        <v>0.33983702633235735</v>
      </c>
      <c r="C21" s="11" t="s">
        <v>50</v>
      </c>
      <c r="D21">
        <v>20</v>
      </c>
      <c r="E21">
        <v>30</v>
      </c>
      <c r="F21">
        <v>40</v>
      </c>
      <c r="G21">
        <v>2</v>
      </c>
      <c r="H21">
        <v>12</v>
      </c>
      <c r="I21">
        <v>22</v>
      </c>
      <c r="J21">
        <v>32</v>
      </c>
      <c r="K21">
        <v>42</v>
      </c>
    </row>
    <row r="22" spans="1:11" x14ac:dyDescent="0.25">
      <c r="A22" s="6">
        <v>21</v>
      </c>
      <c r="B22" s="3">
        <f t="shared" ca="1" si="0"/>
        <v>0.58934277064896512</v>
      </c>
      <c r="C22" s="11" t="s">
        <v>47</v>
      </c>
      <c r="D22">
        <v>21</v>
      </c>
      <c r="E22">
        <v>11</v>
      </c>
      <c r="F22">
        <v>1</v>
      </c>
      <c r="G22">
        <v>39</v>
      </c>
      <c r="H22">
        <v>29</v>
      </c>
      <c r="I22">
        <v>19</v>
      </c>
      <c r="J22">
        <v>9</v>
      </c>
      <c r="K22">
        <v>47</v>
      </c>
    </row>
    <row r="23" spans="1:11" x14ac:dyDescent="0.25">
      <c r="A23" s="6">
        <v>22</v>
      </c>
      <c r="B23" s="3">
        <f t="shared" ca="1" si="0"/>
        <v>0.19939132586147468</v>
      </c>
      <c r="C23" s="11" t="s">
        <v>31</v>
      </c>
      <c r="D23">
        <v>22</v>
      </c>
      <c r="E23">
        <v>32</v>
      </c>
      <c r="F23">
        <v>42</v>
      </c>
      <c r="G23">
        <v>4</v>
      </c>
      <c r="H23">
        <v>14</v>
      </c>
      <c r="I23">
        <v>24</v>
      </c>
      <c r="J23">
        <v>34</v>
      </c>
      <c r="K23">
        <v>44</v>
      </c>
    </row>
    <row r="24" spans="1:11" x14ac:dyDescent="0.25">
      <c r="A24" s="6">
        <v>23</v>
      </c>
      <c r="B24" s="3">
        <f t="shared" ca="1" si="0"/>
        <v>0.3968283536610151</v>
      </c>
      <c r="C24" s="11" t="s">
        <v>32</v>
      </c>
      <c r="D24">
        <v>23</v>
      </c>
      <c r="E24">
        <v>13</v>
      </c>
      <c r="F24">
        <v>3</v>
      </c>
      <c r="G24">
        <v>41</v>
      </c>
      <c r="H24">
        <v>31</v>
      </c>
      <c r="I24">
        <v>21</v>
      </c>
      <c r="J24">
        <v>11</v>
      </c>
      <c r="K24">
        <v>1</v>
      </c>
    </row>
    <row r="25" spans="1:11" x14ac:dyDescent="0.25">
      <c r="A25" s="6">
        <v>24</v>
      </c>
      <c r="B25" s="3">
        <f t="shared" ca="1" si="0"/>
        <v>0.75553222255611563</v>
      </c>
      <c r="C25" s="11" t="s">
        <v>56</v>
      </c>
      <c r="D25">
        <v>24</v>
      </c>
      <c r="E25">
        <v>34</v>
      </c>
      <c r="F25">
        <v>44</v>
      </c>
      <c r="G25">
        <v>6</v>
      </c>
      <c r="H25">
        <v>16</v>
      </c>
      <c r="I25">
        <v>26</v>
      </c>
      <c r="J25">
        <v>36</v>
      </c>
      <c r="K25">
        <v>46</v>
      </c>
    </row>
    <row r="26" spans="1:11" x14ac:dyDescent="0.25">
      <c r="A26" s="6">
        <v>25</v>
      </c>
      <c r="B26" s="3">
        <f t="shared" ca="1" si="0"/>
        <v>0.62006614547099081</v>
      </c>
      <c r="C26" s="11" t="s">
        <v>77</v>
      </c>
      <c r="D26">
        <v>25</v>
      </c>
      <c r="E26">
        <v>15</v>
      </c>
      <c r="F26">
        <v>5</v>
      </c>
      <c r="G26">
        <v>43</v>
      </c>
      <c r="H26">
        <v>33</v>
      </c>
      <c r="I26">
        <v>23</v>
      </c>
      <c r="J26">
        <v>13</v>
      </c>
      <c r="K26">
        <v>3</v>
      </c>
    </row>
    <row r="27" spans="1:11" x14ac:dyDescent="0.25">
      <c r="A27" s="6">
        <v>26</v>
      </c>
      <c r="B27" s="3">
        <f t="shared" ca="1" si="0"/>
        <v>0.31167548578592674</v>
      </c>
      <c r="C27" s="11" t="s">
        <v>41</v>
      </c>
      <c r="D27">
        <v>26</v>
      </c>
      <c r="E27">
        <v>36</v>
      </c>
      <c r="F27">
        <v>46</v>
      </c>
      <c r="G27">
        <v>8</v>
      </c>
      <c r="H27">
        <v>18</v>
      </c>
      <c r="I27">
        <v>28</v>
      </c>
      <c r="J27">
        <v>38</v>
      </c>
      <c r="K27">
        <v>48</v>
      </c>
    </row>
    <row r="28" spans="1:11" x14ac:dyDescent="0.25">
      <c r="A28" s="6">
        <v>27</v>
      </c>
      <c r="B28" s="3">
        <f t="shared" ca="1" si="0"/>
        <v>0.46196095532848391</v>
      </c>
      <c r="C28" s="11" t="s">
        <v>52</v>
      </c>
      <c r="D28">
        <v>27</v>
      </c>
      <c r="E28">
        <v>17</v>
      </c>
      <c r="F28">
        <v>7</v>
      </c>
      <c r="G28">
        <v>45</v>
      </c>
      <c r="H28">
        <v>35</v>
      </c>
      <c r="I28">
        <v>25</v>
      </c>
      <c r="J28">
        <v>15</v>
      </c>
      <c r="K28">
        <v>5</v>
      </c>
    </row>
    <row r="29" spans="1:11" x14ac:dyDescent="0.25">
      <c r="A29" s="6">
        <v>28</v>
      </c>
      <c r="B29" s="3">
        <f t="shared" ca="1" si="0"/>
        <v>0.34663353042269252</v>
      </c>
      <c r="C29" s="11" t="s">
        <v>84</v>
      </c>
      <c r="D29">
        <v>28</v>
      </c>
      <c r="E29">
        <v>38</v>
      </c>
      <c r="F29">
        <v>48</v>
      </c>
      <c r="G29">
        <v>10</v>
      </c>
      <c r="H29">
        <v>20</v>
      </c>
      <c r="I29">
        <v>30</v>
      </c>
      <c r="J29">
        <v>40</v>
      </c>
      <c r="K29">
        <v>2</v>
      </c>
    </row>
    <row r="30" spans="1:11" x14ac:dyDescent="0.25">
      <c r="A30" s="6">
        <v>29</v>
      </c>
      <c r="B30" s="3">
        <f t="shared" ca="1" si="0"/>
        <v>0.22958522409009263</v>
      </c>
      <c r="C30" s="11" t="s">
        <v>62</v>
      </c>
      <c r="D30">
        <v>29</v>
      </c>
      <c r="E30">
        <v>19</v>
      </c>
      <c r="F30">
        <v>9</v>
      </c>
      <c r="G30">
        <v>47</v>
      </c>
      <c r="H30">
        <v>37</v>
      </c>
      <c r="I30">
        <v>27</v>
      </c>
      <c r="J30">
        <v>17</v>
      </c>
      <c r="K30">
        <v>7</v>
      </c>
    </row>
    <row r="31" spans="1:11" x14ac:dyDescent="0.25">
      <c r="A31" s="6">
        <v>30</v>
      </c>
      <c r="B31" s="3">
        <f t="shared" ca="1" si="0"/>
        <v>0.62863166069407739</v>
      </c>
      <c r="C31" s="11" t="s">
        <v>33</v>
      </c>
      <c r="D31">
        <v>30</v>
      </c>
      <c r="E31">
        <v>40</v>
      </c>
      <c r="F31">
        <v>2</v>
      </c>
      <c r="G31">
        <v>12</v>
      </c>
      <c r="H31">
        <v>22</v>
      </c>
      <c r="I31">
        <v>32</v>
      </c>
      <c r="J31">
        <v>42</v>
      </c>
      <c r="K31">
        <v>4</v>
      </c>
    </row>
    <row r="32" spans="1:11" x14ac:dyDescent="0.25">
      <c r="A32" s="6">
        <v>31</v>
      </c>
      <c r="B32" s="3">
        <f t="shared" ca="1" si="0"/>
        <v>0.43589878919135217</v>
      </c>
      <c r="C32" s="11" t="s">
        <v>68</v>
      </c>
      <c r="D32">
        <v>31</v>
      </c>
      <c r="E32">
        <v>21</v>
      </c>
      <c r="F32">
        <v>11</v>
      </c>
      <c r="G32">
        <v>1</v>
      </c>
      <c r="H32">
        <v>39</v>
      </c>
      <c r="I32">
        <v>29</v>
      </c>
      <c r="J32">
        <v>19</v>
      </c>
      <c r="K32">
        <v>9</v>
      </c>
    </row>
    <row r="33" spans="1:11" x14ac:dyDescent="0.25">
      <c r="A33" s="6">
        <v>32</v>
      </c>
      <c r="B33" s="3">
        <f t="shared" ca="1" si="0"/>
        <v>0.76442112620431679</v>
      </c>
      <c r="C33" s="11" t="s">
        <v>86</v>
      </c>
      <c r="D33">
        <v>32</v>
      </c>
      <c r="E33">
        <v>42</v>
      </c>
      <c r="F33">
        <v>4</v>
      </c>
      <c r="G33">
        <v>14</v>
      </c>
      <c r="H33">
        <v>24</v>
      </c>
      <c r="I33">
        <v>34</v>
      </c>
      <c r="J33">
        <v>44</v>
      </c>
      <c r="K33">
        <v>6</v>
      </c>
    </row>
    <row r="34" spans="1:11" x14ac:dyDescent="0.25">
      <c r="A34" s="6">
        <v>33</v>
      </c>
      <c r="B34" s="3">
        <f t="shared" ca="1" si="0"/>
        <v>0.70643271683171449</v>
      </c>
      <c r="C34" s="11" t="s">
        <v>78</v>
      </c>
      <c r="D34">
        <v>33</v>
      </c>
      <c r="E34">
        <v>23</v>
      </c>
      <c r="F34">
        <v>13</v>
      </c>
      <c r="G34">
        <v>3</v>
      </c>
      <c r="H34">
        <v>41</v>
      </c>
      <c r="I34">
        <v>31</v>
      </c>
      <c r="J34">
        <v>21</v>
      </c>
      <c r="K34">
        <v>11</v>
      </c>
    </row>
    <row r="35" spans="1:11" x14ac:dyDescent="0.25">
      <c r="A35" s="6">
        <v>34</v>
      </c>
      <c r="B35" s="3">
        <f t="shared" ca="1" si="0"/>
        <v>0.94831384847486766</v>
      </c>
      <c r="C35" s="11" t="s">
        <v>55</v>
      </c>
      <c r="D35">
        <v>34</v>
      </c>
      <c r="E35">
        <v>44</v>
      </c>
      <c r="F35">
        <v>6</v>
      </c>
      <c r="G35">
        <v>16</v>
      </c>
      <c r="H35">
        <v>26</v>
      </c>
      <c r="I35">
        <v>36</v>
      </c>
      <c r="J35">
        <v>46</v>
      </c>
      <c r="K35">
        <v>8</v>
      </c>
    </row>
    <row r="36" spans="1:11" x14ac:dyDescent="0.25">
      <c r="A36" s="6">
        <v>35</v>
      </c>
      <c r="B36" s="3">
        <f t="shared" ca="1" si="0"/>
        <v>0.29657641592687878</v>
      </c>
      <c r="C36" s="11" t="s">
        <v>57</v>
      </c>
      <c r="D36">
        <v>35</v>
      </c>
      <c r="E36">
        <v>25</v>
      </c>
      <c r="F36">
        <v>15</v>
      </c>
      <c r="G36">
        <v>5</v>
      </c>
      <c r="H36">
        <v>43</v>
      </c>
      <c r="I36">
        <v>33</v>
      </c>
      <c r="J36">
        <v>23</v>
      </c>
      <c r="K36">
        <v>13</v>
      </c>
    </row>
    <row r="37" spans="1:11" x14ac:dyDescent="0.25">
      <c r="A37" s="6">
        <v>36</v>
      </c>
      <c r="B37" s="3">
        <f t="shared" ca="1" si="0"/>
        <v>0.3757472632126434</v>
      </c>
      <c r="C37" s="11" t="s">
        <v>37</v>
      </c>
      <c r="D37">
        <v>36</v>
      </c>
      <c r="E37">
        <v>46</v>
      </c>
      <c r="F37">
        <v>8</v>
      </c>
      <c r="G37">
        <v>18</v>
      </c>
      <c r="H37">
        <v>28</v>
      </c>
      <c r="I37">
        <v>38</v>
      </c>
      <c r="J37">
        <v>48</v>
      </c>
      <c r="K37">
        <v>10</v>
      </c>
    </row>
    <row r="38" spans="1:11" x14ac:dyDescent="0.25">
      <c r="A38" s="6">
        <v>37</v>
      </c>
      <c r="B38" s="3">
        <f t="shared" ca="1" si="0"/>
        <v>0.61612557186728689</v>
      </c>
      <c r="C38" s="11" t="s">
        <v>43</v>
      </c>
      <c r="D38">
        <v>37</v>
      </c>
      <c r="E38">
        <v>27</v>
      </c>
      <c r="F38">
        <v>17</v>
      </c>
      <c r="G38">
        <v>7</v>
      </c>
      <c r="H38">
        <v>45</v>
      </c>
      <c r="I38">
        <v>35</v>
      </c>
      <c r="J38">
        <v>25</v>
      </c>
      <c r="K38">
        <v>15</v>
      </c>
    </row>
    <row r="39" spans="1:11" x14ac:dyDescent="0.25">
      <c r="A39" s="6">
        <v>38</v>
      </c>
      <c r="B39" s="3">
        <f t="shared" ca="1" si="0"/>
        <v>0.66461212063025332</v>
      </c>
      <c r="C39" s="11" t="s">
        <v>63</v>
      </c>
      <c r="D39">
        <v>38</v>
      </c>
      <c r="E39">
        <v>48</v>
      </c>
      <c r="F39">
        <v>10</v>
      </c>
      <c r="G39">
        <v>20</v>
      </c>
      <c r="H39">
        <v>30</v>
      </c>
      <c r="I39">
        <v>40</v>
      </c>
      <c r="J39">
        <v>2</v>
      </c>
      <c r="K39">
        <v>12</v>
      </c>
    </row>
    <row r="40" spans="1:11" x14ac:dyDescent="0.25">
      <c r="A40" s="6">
        <v>39</v>
      </c>
      <c r="B40" s="3">
        <f t="shared" ca="1" si="0"/>
        <v>0.16130949455154453</v>
      </c>
      <c r="C40" s="11" t="s">
        <v>59</v>
      </c>
      <c r="D40">
        <v>39</v>
      </c>
      <c r="E40">
        <v>29</v>
      </c>
      <c r="F40">
        <v>19</v>
      </c>
      <c r="G40">
        <v>9</v>
      </c>
      <c r="H40">
        <v>47</v>
      </c>
      <c r="I40">
        <v>37</v>
      </c>
      <c r="J40">
        <v>27</v>
      </c>
      <c r="K40">
        <v>17</v>
      </c>
    </row>
    <row r="41" spans="1:11" x14ac:dyDescent="0.25">
      <c r="A41" s="6">
        <v>40</v>
      </c>
      <c r="B41" s="3">
        <f t="shared" ca="1" si="0"/>
        <v>0.86773243008595946</v>
      </c>
      <c r="C41" s="11" t="s">
        <v>65</v>
      </c>
      <c r="D41">
        <v>40</v>
      </c>
      <c r="E41">
        <v>2</v>
      </c>
      <c r="F41">
        <v>12</v>
      </c>
      <c r="G41">
        <v>22</v>
      </c>
      <c r="H41">
        <v>32</v>
      </c>
      <c r="I41">
        <v>42</v>
      </c>
      <c r="J41">
        <v>4</v>
      </c>
      <c r="K41">
        <v>14</v>
      </c>
    </row>
    <row r="42" spans="1:11" x14ac:dyDescent="0.25">
      <c r="A42" s="6">
        <v>41</v>
      </c>
      <c r="B42" s="3">
        <f t="shared" ca="1" si="0"/>
        <v>0.37375188350204924</v>
      </c>
      <c r="C42" s="11" t="s">
        <v>82</v>
      </c>
      <c r="D42">
        <v>41</v>
      </c>
      <c r="E42">
        <v>31</v>
      </c>
      <c r="F42">
        <v>21</v>
      </c>
      <c r="G42">
        <v>11</v>
      </c>
      <c r="H42">
        <v>1</v>
      </c>
      <c r="I42">
        <v>39</v>
      </c>
      <c r="J42">
        <v>29</v>
      </c>
      <c r="K42">
        <v>19</v>
      </c>
    </row>
    <row r="43" spans="1:11" x14ac:dyDescent="0.25">
      <c r="A43" s="6">
        <v>42</v>
      </c>
      <c r="B43" s="3">
        <f t="shared" ca="1" si="0"/>
        <v>0.20138619564946458</v>
      </c>
      <c r="C43" s="11" t="s">
        <v>58</v>
      </c>
      <c r="D43">
        <v>42</v>
      </c>
      <c r="E43">
        <v>4</v>
      </c>
      <c r="F43">
        <v>14</v>
      </c>
      <c r="G43">
        <v>24</v>
      </c>
      <c r="H43">
        <v>34</v>
      </c>
      <c r="I43">
        <v>44</v>
      </c>
      <c r="J43">
        <v>6</v>
      </c>
      <c r="K43">
        <v>16</v>
      </c>
    </row>
    <row r="44" spans="1:11" x14ac:dyDescent="0.25">
      <c r="A44" s="6">
        <v>43</v>
      </c>
      <c r="B44" s="3">
        <f t="shared" ca="1" si="0"/>
        <v>0.11732070140759554</v>
      </c>
      <c r="C44" s="11" t="s">
        <v>51</v>
      </c>
      <c r="D44">
        <v>43</v>
      </c>
      <c r="E44">
        <v>33</v>
      </c>
      <c r="F44">
        <v>23</v>
      </c>
      <c r="G44">
        <v>13</v>
      </c>
      <c r="H44">
        <v>3</v>
      </c>
      <c r="I44">
        <v>41</v>
      </c>
      <c r="J44">
        <v>31</v>
      </c>
      <c r="K44">
        <v>21</v>
      </c>
    </row>
    <row r="45" spans="1:11" x14ac:dyDescent="0.25">
      <c r="A45" s="6">
        <v>44</v>
      </c>
      <c r="B45" s="3">
        <f t="shared" ca="1" si="0"/>
        <v>8.7132218892751023E-2</v>
      </c>
      <c r="C45" s="11" t="s">
        <v>60</v>
      </c>
      <c r="D45">
        <v>44</v>
      </c>
      <c r="E45">
        <v>6</v>
      </c>
      <c r="F45">
        <v>16</v>
      </c>
      <c r="G45">
        <v>26</v>
      </c>
      <c r="H45">
        <v>36</v>
      </c>
      <c r="I45">
        <v>46</v>
      </c>
      <c r="J45">
        <v>8</v>
      </c>
      <c r="K45">
        <v>18</v>
      </c>
    </row>
    <row r="46" spans="1:11" x14ac:dyDescent="0.25">
      <c r="A46" s="6">
        <v>45</v>
      </c>
      <c r="B46" s="3">
        <f t="shared" ca="1" si="0"/>
        <v>0.554023822051816</v>
      </c>
      <c r="C46" s="11" t="s">
        <v>61</v>
      </c>
      <c r="D46">
        <v>45</v>
      </c>
      <c r="E46">
        <v>35</v>
      </c>
      <c r="F46">
        <v>25</v>
      </c>
      <c r="G46">
        <v>15</v>
      </c>
      <c r="H46">
        <v>5</v>
      </c>
      <c r="I46">
        <v>43</v>
      </c>
      <c r="J46">
        <v>33</v>
      </c>
      <c r="K46">
        <v>23</v>
      </c>
    </row>
    <row r="47" spans="1:11" x14ac:dyDescent="0.25">
      <c r="A47" s="6">
        <v>46</v>
      </c>
      <c r="B47" s="3">
        <f t="shared" ca="1" si="0"/>
        <v>0.95309835165480161</v>
      </c>
      <c r="C47" s="11" t="s">
        <v>64</v>
      </c>
      <c r="D47">
        <v>46</v>
      </c>
      <c r="E47">
        <v>8</v>
      </c>
      <c r="F47">
        <v>18</v>
      </c>
      <c r="G47">
        <v>28</v>
      </c>
      <c r="H47">
        <v>38</v>
      </c>
      <c r="I47">
        <v>48</v>
      </c>
      <c r="J47">
        <v>10</v>
      </c>
      <c r="K47">
        <v>20</v>
      </c>
    </row>
    <row r="48" spans="1:11" x14ac:dyDescent="0.25">
      <c r="A48" s="6">
        <v>47</v>
      </c>
      <c r="B48" s="3">
        <f t="shared" ca="1" si="0"/>
        <v>0.47982842818017779</v>
      </c>
      <c r="C48" s="11" t="s">
        <v>48</v>
      </c>
      <c r="D48">
        <v>47</v>
      </c>
      <c r="E48">
        <v>37</v>
      </c>
      <c r="F48">
        <v>27</v>
      </c>
      <c r="G48">
        <v>17</v>
      </c>
      <c r="H48">
        <v>7</v>
      </c>
      <c r="I48">
        <v>45</v>
      </c>
      <c r="J48">
        <v>35</v>
      </c>
      <c r="K48">
        <v>25</v>
      </c>
    </row>
    <row r="49" spans="1:3" x14ac:dyDescent="0.25">
      <c r="A49" s="6">
        <v>48</v>
      </c>
      <c r="B49" s="3">
        <f t="shared" ca="1" si="0"/>
        <v>0.79426931599597472</v>
      </c>
      <c r="C49" s="11"/>
    </row>
    <row r="50" spans="1:3" x14ac:dyDescent="0.25">
      <c r="A50" s="6">
        <v>49</v>
      </c>
      <c r="B50" s="3">
        <f t="shared" ca="1" si="0"/>
        <v>0.73152508512796111</v>
      </c>
      <c r="C50" s="11"/>
    </row>
    <row r="51" spans="1:3" x14ac:dyDescent="0.25">
      <c r="A51" s="6">
        <v>50</v>
      </c>
      <c r="B51" s="3">
        <f t="shared" ca="1" si="0"/>
        <v>0.34119811214959683</v>
      </c>
      <c r="C51" s="11"/>
    </row>
  </sheetData>
  <conditionalFormatting sqref="C2:C51">
    <cfRule type="duplicateValues" dxfId="4" priority="1"/>
  </conditionalFormatting>
  <dataValidations count="1">
    <dataValidation type="list" allowBlank="1" showInputMessage="1" showErrorMessage="1" sqref="C2:C51">
      <formula1>rybari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A51"/>
  <sheetViews>
    <sheetView topLeftCell="A37" workbookViewId="0">
      <selection activeCell="A2" sqref="A2:A51"/>
    </sheetView>
  </sheetViews>
  <sheetFormatPr defaultRowHeight="15" x14ac:dyDescent="0.25"/>
  <cols>
    <col min="1" max="1" width="18.28515625" bestFit="1" customWidth="1"/>
  </cols>
  <sheetData>
    <row r="1" spans="1:1" x14ac:dyDescent="0.25">
      <c r="A1" t="s">
        <v>70</v>
      </c>
    </row>
    <row r="2" spans="1:1" x14ac:dyDescent="0.25">
      <c r="A2" t="s">
        <v>31</v>
      </c>
    </row>
    <row r="3" spans="1:1" x14ac:dyDescent="0.25">
      <c r="A3" t="s">
        <v>32</v>
      </c>
    </row>
    <row r="4" spans="1:1" x14ac:dyDescent="0.25">
      <c r="A4" t="s">
        <v>33</v>
      </c>
    </row>
    <row r="5" spans="1:1" x14ac:dyDescent="0.25">
      <c r="A5" t="s">
        <v>34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35</v>
      </c>
    </row>
    <row r="9" spans="1:1" x14ac:dyDescent="0.25">
      <c r="A9" t="s">
        <v>36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37</v>
      </c>
    </row>
    <row r="13" spans="1:1" x14ac:dyDescent="0.25">
      <c r="A13" t="s">
        <v>80</v>
      </c>
    </row>
    <row r="14" spans="1:1" x14ac:dyDescent="0.25">
      <c r="A14" t="s">
        <v>81</v>
      </c>
    </row>
    <row r="15" spans="1:1" x14ac:dyDescent="0.25">
      <c r="A15" t="s">
        <v>38</v>
      </c>
    </row>
    <row r="16" spans="1:1" x14ac:dyDescent="0.25">
      <c r="A16" t="s">
        <v>39</v>
      </c>
    </row>
    <row r="17" spans="1:1" x14ac:dyDescent="0.25">
      <c r="A17" t="s">
        <v>40</v>
      </c>
    </row>
    <row r="18" spans="1:1" x14ac:dyDescent="0.25">
      <c r="A18" t="s">
        <v>41</v>
      </c>
    </row>
    <row r="19" spans="1:1" x14ac:dyDescent="0.25">
      <c r="A19" t="s">
        <v>42</v>
      </c>
    </row>
    <row r="20" spans="1:1" x14ac:dyDescent="0.25">
      <c r="A20" t="s">
        <v>43</v>
      </c>
    </row>
    <row r="21" spans="1:1" x14ac:dyDescent="0.25">
      <c r="A21" t="s">
        <v>44</v>
      </c>
    </row>
    <row r="22" spans="1:1" x14ac:dyDescent="0.25">
      <c r="A22" t="s">
        <v>45</v>
      </c>
    </row>
    <row r="23" spans="1:1" x14ac:dyDescent="0.25">
      <c r="A23" t="s">
        <v>46</v>
      </c>
    </row>
    <row r="24" spans="1:1" x14ac:dyDescent="0.25">
      <c r="A24" t="s">
        <v>47</v>
      </c>
    </row>
    <row r="25" spans="1:1" x14ac:dyDescent="0.25">
      <c r="A25" t="s">
        <v>48</v>
      </c>
    </row>
    <row r="26" spans="1:1" x14ac:dyDescent="0.25">
      <c r="A26" t="s">
        <v>49</v>
      </c>
    </row>
    <row r="27" spans="1:1" x14ac:dyDescent="0.25">
      <c r="A27" t="s">
        <v>50</v>
      </c>
    </row>
    <row r="28" spans="1:1" x14ac:dyDescent="0.25">
      <c r="A28" t="s">
        <v>51</v>
      </c>
    </row>
    <row r="29" spans="1:1" x14ac:dyDescent="0.25">
      <c r="A29" t="s">
        <v>52</v>
      </c>
    </row>
    <row r="30" spans="1:1" x14ac:dyDescent="0.25">
      <c r="A30" t="s">
        <v>53</v>
      </c>
    </row>
    <row r="31" spans="1:1" x14ac:dyDescent="0.25">
      <c r="A31" t="s">
        <v>54</v>
      </c>
    </row>
    <row r="32" spans="1:1" x14ac:dyDescent="0.25">
      <c r="A32" t="s">
        <v>55</v>
      </c>
    </row>
    <row r="33" spans="1:1" x14ac:dyDescent="0.25">
      <c r="A33" t="s">
        <v>56</v>
      </c>
    </row>
    <row r="34" spans="1:1" x14ac:dyDescent="0.25">
      <c r="A34" t="s">
        <v>57</v>
      </c>
    </row>
    <row r="35" spans="1:1" x14ac:dyDescent="0.25">
      <c r="A35" t="s">
        <v>58</v>
      </c>
    </row>
    <row r="36" spans="1:1" x14ac:dyDescent="0.25">
      <c r="A36" t="s">
        <v>59</v>
      </c>
    </row>
    <row r="37" spans="1:1" x14ac:dyDescent="0.25">
      <c r="A37" t="s">
        <v>60</v>
      </c>
    </row>
    <row r="38" spans="1:1" x14ac:dyDescent="0.25">
      <c r="A38" t="s">
        <v>61</v>
      </c>
    </row>
    <row r="39" spans="1:1" x14ac:dyDescent="0.25">
      <c r="A39" t="s">
        <v>62</v>
      </c>
    </row>
    <row r="40" spans="1:1" x14ac:dyDescent="0.25">
      <c r="A40" t="s">
        <v>82</v>
      </c>
    </row>
    <row r="41" spans="1:1" x14ac:dyDescent="0.25">
      <c r="A41" t="s">
        <v>63</v>
      </c>
    </row>
    <row r="42" spans="1:1" x14ac:dyDescent="0.25">
      <c r="A42" t="s">
        <v>64</v>
      </c>
    </row>
    <row r="43" spans="1:1" x14ac:dyDescent="0.25">
      <c r="A43" t="s">
        <v>65</v>
      </c>
    </row>
    <row r="44" spans="1:1" x14ac:dyDescent="0.25">
      <c r="A44" t="s">
        <v>66</v>
      </c>
    </row>
    <row r="45" spans="1:1" x14ac:dyDescent="0.25">
      <c r="A45" t="s">
        <v>67</v>
      </c>
    </row>
    <row r="46" spans="1:1" x14ac:dyDescent="0.25">
      <c r="A46" t="s">
        <v>68</v>
      </c>
    </row>
    <row r="47" spans="1:1" x14ac:dyDescent="0.25">
      <c r="A47" t="s">
        <v>83</v>
      </c>
    </row>
    <row r="48" spans="1:1" x14ac:dyDescent="0.25">
      <c r="A48" t="s">
        <v>84</v>
      </c>
    </row>
    <row r="49" spans="1:1" x14ac:dyDescent="0.25">
      <c r="A49" t="s">
        <v>69</v>
      </c>
    </row>
    <row r="50" spans="1:1" x14ac:dyDescent="0.25">
      <c r="A50" t="s">
        <v>85</v>
      </c>
    </row>
    <row r="51" spans="1:1" x14ac:dyDescent="0.25">
      <c r="A51" t="s">
        <v>86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"/>
  <dimension ref="A1:U51"/>
  <sheetViews>
    <sheetView topLeftCell="B1" zoomScale="90" zoomScaleNormal="90" workbookViewId="0">
      <pane ySplit="1" topLeftCell="A2" activePane="bottomLeft" state="frozen"/>
      <selection pane="bottomLeft" activeCell="N34" sqref="N34"/>
    </sheetView>
  </sheetViews>
  <sheetFormatPr defaultRowHeight="15" x14ac:dyDescent="0.25"/>
  <cols>
    <col min="1" max="1" width="9.28515625" hidden="1" customWidth="1"/>
    <col min="2" max="2" width="10.28515625" style="1" bestFit="1" customWidth="1"/>
    <col min="12" max="12" width="16.28515625" bestFit="1" customWidth="1"/>
    <col min="18" max="21" width="8.85546875" hidden="1" customWidth="1"/>
  </cols>
  <sheetData>
    <row r="1" spans="1:21" x14ac:dyDescent="0.25">
      <c r="A1" s="1" t="s">
        <v>10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L1" s="1" t="s">
        <v>75</v>
      </c>
      <c r="M1" s="2">
        <v>47</v>
      </c>
      <c r="N1" s="1" t="s">
        <v>0</v>
      </c>
      <c r="O1" s="2">
        <v>10</v>
      </c>
      <c r="R1" t="s">
        <v>14</v>
      </c>
      <c r="S1">
        <f>IF(MOD($M$1,2)=0,$M$1,$M$1+1)</f>
        <v>48</v>
      </c>
      <c r="T1" t="s">
        <v>15</v>
      </c>
      <c r="U1">
        <f>MOD(M1,2)</f>
        <v>1</v>
      </c>
    </row>
    <row r="2" spans="1:21" x14ac:dyDescent="0.25">
      <c r="A2">
        <f>MOD(B2,2)</f>
        <v>1</v>
      </c>
      <c r="B2" s="5">
        <v>1</v>
      </c>
      <c r="C2" s="7">
        <f>B2</f>
        <v>1</v>
      </c>
      <c r="D2" s="7">
        <f t="shared" ref="D2:J2" si="0">IF(C2+$O$1&gt;$S$1,C2+$O$1-$S$1,C2+$O$1)</f>
        <v>11</v>
      </c>
      <c r="E2" s="7">
        <f t="shared" si="0"/>
        <v>21</v>
      </c>
      <c r="F2" s="7">
        <f t="shared" si="0"/>
        <v>31</v>
      </c>
      <c r="G2" s="7">
        <f t="shared" si="0"/>
        <v>41</v>
      </c>
      <c r="H2" s="7">
        <f t="shared" si="0"/>
        <v>3</v>
      </c>
      <c r="I2" s="7">
        <f t="shared" si="0"/>
        <v>13</v>
      </c>
      <c r="J2" s="7">
        <f t="shared" si="0"/>
        <v>23</v>
      </c>
    </row>
    <row r="3" spans="1:21" x14ac:dyDescent="0.25">
      <c r="A3">
        <f t="shared" ref="A3:A30" si="1">MOD(B3,2)</f>
        <v>0</v>
      </c>
      <c r="B3" s="5">
        <v>2</v>
      </c>
      <c r="C3" s="7">
        <f t="shared" ref="C3:C51" si="2">B3</f>
        <v>2</v>
      </c>
      <c r="D3" s="7">
        <f t="shared" ref="D3:J3" si="3">IF(C3-$O$1&lt;=0,$S$1-$O$1+C3,C3-$O$1)</f>
        <v>40</v>
      </c>
      <c r="E3" s="7">
        <f t="shared" si="3"/>
        <v>30</v>
      </c>
      <c r="F3" s="7">
        <f t="shared" si="3"/>
        <v>20</v>
      </c>
      <c r="G3" s="7">
        <f t="shared" si="3"/>
        <v>10</v>
      </c>
      <c r="H3" s="7">
        <f t="shared" si="3"/>
        <v>48</v>
      </c>
      <c r="I3" s="7">
        <f t="shared" si="3"/>
        <v>38</v>
      </c>
      <c r="J3" s="7">
        <f t="shared" si="3"/>
        <v>28</v>
      </c>
    </row>
    <row r="4" spans="1:21" x14ac:dyDescent="0.25">
      <c r="A4">
        <f t="shared" si="1"/>
        <v>1</v>
      </c>
      <c r="B4" s="5">
        <v>3</v>
      </c>
      <c r="C4" s="7">
        <f t="shared" si="2"/>
        <v>3</v>
      </c>
      <c r="D4" s="7">
        <f t="shared" ref="D4:J4" si="4">IF(C4+$O$1&gt;$S$1,C4+$O$1-$S$1,C4+$O$1)</f>
        <v>13</v>
      </c>
      <c r="E4" s="7">
        <f t="shared" si="4"/>
        <v>23</v>
      </c>
      <c r="F4" s="7">
        <f t="shared" si="4"/>
        <v>33</v>
      </c>
      <c r="G4" s="7">
        <f t="shared" si="4"/>
        <v>43</v>
      </c>
      <c r="H4" s="7">
        <f t="shared" si="4"/>
        <v>5</v>
      </c>
      <c r="I4" s="7">
        <f t="shared" si="4"/>
        <v>15</v>
      </c>
      <c r="J4" s="7">
        <f t="shared" si="4"/>
        <v>25</v>
      </c>
    </row>
    <row r="5" spans="1:21" x14ac:dyDescent="0.25">
      <c r="A5">
        <f t="shared" si="1"/>
        <v>0</v>
      </c>
      <c r="B5" s="5">
        <v>4</v>
      </c>
      <c r="C5" s="7">
        <f t="shared" si="2"/>
        <v>4</v>
      </c>
      <c r="D5" s="7">
        <f t="shared" ref="D5:J5" si="5">IF(C5-$O$1&lt;=0,$S$1-$O$1+C5,C5-$O$1)</f>
        <v>42</v>
      </c>
      <c r="E5" s="7">
        <f t="shared" si="5"/>
        <v>32</v>
      </c>
      <c r="F5" s="7">
        <f t="shared" si="5"/>
        <v>22</v>
      </c>
      <c r="G5" s="7">
        <f t="shared" si="5"/>
        <v>12</v>
      </c>
      <c r="H5" s="7">
        <f t="shared" si="5"/>
        <v>2</v>
      </c>
      <c r="I5" s="7">
        <f t="shared" si="5"/>
        <v>40</v>
      </c>
      <c r="J5" s="7">
        <f t="shared" si="5"/>
        <v>30</v>
      </c>
    </row>
    <row r="6" spans="1:21" x14ac:dyDescent="0.25">
      <c r="A6">
        <f t="shared" si="1"/>
        <v>1</v>
      </c>
      <c r="B6" s="5">
        <v>5</v>
      </c>
      <c r="C6" s="7">
        <f t="shared" si="2"/>
        <v>5</v>
      </c>
      <c r="D6" s="7">
        <f t="shared" ref="D6:J6" si="6">IF(C6+$O$1&gt;$S$1,C6+$O$1-$S$1,C6+$O$1)</f>
        <v>15</v>
      </c>
      <c r="E6" s="7">
        <f t="shared" si="6"/>
        <v>25</v>
      </c>
      <c r="F6" s="7">
        <f t="shared" si="6"/>
        <v>35</v>
      </c>
      <c r="G6" s="7">
        <f t="shared" si="6"/>
        <v>45</v>
      </c>
      <c r="H6" s="7">
        <f t="shared" si="6"/>
        <v>7</v>
      </c>
      <c r="I6" s="7">
        <f t="shared" si="6"/>
        <v>17</v>
      </c>
      <c r="J6" s="7">
        <f t="shared" si="6"/>
        <v>27</v>
      </c>
    </row>
    <row r="7" spans="1:21" x14ac:dyDescent="0.25">
      <c r="A7">
        <f t="shared" si="1"/>
        <v>0</v>
      </c>
      <c r="B7" s="5">
        <v>6</v>
      </c>
      <c r="C7" s="7">
        <f t="shared" si="2"/>
        <v>6</v>
      </c>
      <c r="D7" s="7">
        <f t="shared" ref="D7:J7" si="7">IF(C7-$O$1&lt;=0,$S$1-$O$1+C7,C7-$O$1)</f>
        <v>44</v>
      </c>
      <c r="E7" s="7">
        <f t="shared" si="7"/>
        <v>34</v>
      </c>
      <c r="F7" s="7">
        <f t="shared" si="7"/>
        <v>24</v>
      </c>
      <c r="G7" s="7">
        <f t="shared" si="7"/>
        <v>14</v>
      </c>
      <c r="H7" s="7">
        <f t="shared" si="7"/>
        <v>4</v>
      </c>
      <c r="I7" s="7">
        <f t="shared" si="7"/>
        <v>42</v>
      </c>
      <c r="J7" s="7">
        <f t="shared" si="7"/>
        <v>32</v>
      </c>
    </row>
    <row r="8" spans="1:21" x14ac:dyDescent="0.25">
      <c r="A8">
        <f t="shared" si="1"/>
        <v>1</v>
      </c>
      <c r="B8" s="5">
        <v>7</v>
      </c>
      <c r="C8" s="7">
        <f t="shared" si="2"/>
        <v>7</v>
      </c>
      <c r="D8" s="7">
        <f t="shared" ref="D8:J8" si="8">IF(C8+$O$1&gt;$S$1,C8+$O$1-$S$1,C8+$O$1)</f>
        <v>17</v>
      </c>
      <c r="E8" s="7">
        <f t="shared" si="8"/>
        <v>27</v>
      </c>
      <c r="F8" s="7">
        <f t="shared" si="8"/>
        <v>37</v>
      </c>
      <c r="G8" s="7">
        <f t="shared" si="8"/>
        <v>47</v>
      </c>
      <c r="H8" s="7">
        <f t="shared" si="8"/>
        <v>9</v>
      </c>
      <c r="I8" s="7">
        <f t="shared" si="8"/>
        <v>19</v>
      </c>
      <c r="J8" s="7">
        <f t="shared" si="8"/>
        <v>29</v>
      </c>
    </row>
    <row r="9" spans="1:21" x14ac:dyDescent="0.25">
      <c r="A9">
        <f t="shared" si="1"/>
        <v>0</v>
      </c>
      <c r="B9" s="5">
        <v>8</v>
      </c>
      <c r="C9" s="7">
        <f t="shared" si="2"/>
        <v>8</v>
      </c>
      <c r="D9" s="7">
        <f t="shared" ref="D9:J9" si="9">IF(C9-$O$1&lt;=0,$S$1-$O$1+C9,C9-$O$1)</f>
        <v>46</v>
      </c>
      <c r="E9" s="7">
        <f t="shared" si="9"/>
        <v>36</v>
      </c>
      <c r="F9" s="7">
        <f t="shared" si="9"/>
        <v>26</v>
      </c>
      <c r="G9" s="7">
        <f t="shared" si="9"/>
        <v>16</v>
      </c>
      <c r="H9" s="7">
        <f t="shared" si="9"/>
        <v>6</v>
      </c>
      <c r="I9" s="7">
        <f t="shared" si="9"/>
        <v>44</v>
      </c>
      <c r="J9" s="7">
        <f t="shared" si="9"/>
        <v>34</v>
      </c>
    </row>
    <row r="10" spans="1:21" x14ac:dyDescent="0.25">
      <c r="A10">
        <f t="shared" si="1"/>
        <v>1</v>
      </c>
      <c r="B10" s="5">
        <v>9</v>
      </c>
      <c r="C10" s="7">
        <f t="shared" si="2"/>
        <v>9</v>
      </c>
      <c r="D10" s="7">
        <f t="shared" ref="D10:J10" si="10">IF(C10+$O$1&gt;$S$1,C10+$O$1-$S$1,C10+$O$1)</f>
        <v>19</v>
      </c>
      <c r="E10" s="7">
        <f t="shared" si="10"/>
        <v>29</v>
      </c>
      <c r="F10" s="7">
        <f t="shared" si="10"/>
        <v>39</v>
      </c>
      <c r="G10" s="7">
        <f t="shared" si="10"/>
        <v>1</v>
      </c>
      <c r="H10" s="7">
        <f t="shared" si="10"/>
        <v>11</v>
      </c>
      <c r="I10" s="7">
        <f t="shared" si="10"/>
        <v>21</v>
      </c>
      <c r="J10" s="7">
        <f t="shared" si="10"/>
        <v>31</v>
      </c>
    </row>
    <row r="11" spans="1:21" x14ac:dyDescent="0.25">
      <c r="A11">
        <f t="shared" si="1"/>
        <v>0</v>
      </c>
      <c r="B11" s="5">
        <v>10</v>
      </c>
      <c r="C11" s="7">
        <f t="shared" si="2"/>
        <v>10</v>
      </c>
      <c r="D11" s="7">
        <f t="shared" ref="D11:J11" si="11">IF(C11-$O$1&lt;=0,$S$1-$O$1+C11,C11-$O$1)</f>
        <v>48</v>
      </c>
      <c r="E11" s="7">
        <f t="shared" si="11"/>
        <v>38</v>
      </c>
      <c r="F11" s="7">
        <f t="shared" si="11"/>
        <v>28</v>
      </c>
      <c r="G11" s="7">
        <f t="shared" si="11"/>
        <v>18</v>
      </c>
      <c r="H11" s="7">
        <f t="shared" si="11"/>
        <v>8</v>
      </c>
      <c r="I11" s="7">
        <f t="shared" si="11"/>
        <v>46</v>
      </c>
      <c r="J11" s="7">
        <f t="shared" si="11"/>
        <v>36</v>
      </c>
    </row>
    <row r="12" spans="1:21" x14ac:dyDescent="0.25">
      <c r="A12">
        <f t="shared" si="1"/>
        <v>1</v>
      </c>
      <c r="B12" s="5">
        <v>11</v>
      </c>
      <c r="C12" s="7">
        <f t="shared" si="2"/>
        <v>11</v>
      </c>
      <c r="D12" s="7">
        <f t="shared" ref="D12:J12" si="12">IF(C12+$O$1&gt;$S$1,C12+$O$1-$S$1,C12+$O$1)</f>
        <v>21</v>
      </c>
      <c r="E12" s="7">
        <f t="shared" si="12"/>
        <v>31</v>
      </c>
      <c r="F12" s="7">
        <f t="shared" si="12"/>
        <v>41</v>
      </c>
      <c r="G12" s="7">
        <f t="shared" si="12"/>
        <v>3</v>
      </c>
      <c r="H12" s="7">
        <f t="shared" si="12"/>
        <v>13</v>
      </c>
      <c r="I12" s="7">
        <f t="shared" si="12"/>
        <v>23</v>
      </c>
      <c r="J12" s="7">
        <f t="shared" si="12"/>
        <v>33</v>
      </c>
    </row>
    <row r="13" spans="1:21" x14ac:dyDescent="0.25">
      <c r="A13">
        <f t="shared" si="1"/>
        <v>0</v>
      </c>
      <c r="B13" s="5">
        <v>12</v>
      </c>
      <c r="C13" s="7">
        <f t="shared" si="2"/>
        <v>12</v>
      </c>
      <c r="D13" s="7">
        <f t="shared" ref="D13:J13" si="13">IF(C13-$O$1&lt;=0,$S$1-$O$1+C13,C13-$O$1)</f>
        <v>2</v>
      </c>
      <c r="E13" s="7">
        <f t="shared" si="13"/>
        <v>40</v>
      </c>
      <c r="F13" s="7">
        <f t="shared" si="13"/>
        <v>30</v>
      </c>
      <c r="G13" s="7">
        <f t="shared" si="13"/>
        <v>20</v>
      </c>
      <c r="H13" s="7">
        <f t="shared" si="13"/>
        <v>10</v>
      </c>
      <c r="I13" s="7">
        <f t="shared" si="13"/>
        <v>48</v>
      </c>
      <c r="J13" s="7">
        <f t="shared" si="13"/>
        <v>38</v>
      </c>
    </row>
    <row r="14" spans="1:21" x14ac:dyDescent="0.25">
      <c r="A14">
        <f t="shared" si="1"/>
        <v>1</v>
      </c>
      <c r="B14" s="5">
        <v>13</v>
      </c>
      <c r="C14" s="7">
        <f t="shared" si="2"/>
        <v>13</v>
      </c>
      <c r="D14" s="7">
        <f t="shared" ref="D14:J14" si="14">IF(C14+$O$1&gt;$S$1,C14+$O$1-$S$1,C14+$O$1)</f>
        <v>23</v>
      </c>
      <c r="E14" s="7">
        <f t="shared" si="14"/>
        <v>33</v>
      </c>
      <c r="F14" s="7">
        <f t="shared" si="14"/>
        <v>43</v>
      </c>
      <c r="G14" s="7">
        <f t="shared" si="14"/>
        <v>5</v>
      </c>
      <c r="H14" s="7">
        <f t="shared" si="14"/>
        <v>15</v>
      </c>
      <c r="I14" s="7">
        <f t="shared" si="14"/>
        <v>25</v>
      </c>
      <c r="J14" s="7">
        <f t="shared" si="14"/>
        <v>35</v>
      </c>
    </row>
    <row r="15" spans="1:21" x14ac:dyDescent="0.25">
      <c r="A15">
        <f t="shared" si="1"/>
        <v>0</v>
      </c>
      <c r="B15" s="5">
        <v>14</v>
      </c>
      <c r="C15" s="7">
        <f t="shared" si="2"/>
        <v>14</v>
      </c>
      <c r="D15" s="7">
        <f t="shared" ref="D15:J15" si="15">IF(C15-$O$1&lt;=0,$S$1-$O$1+C15,C15-$O$1)</f>
        <v>4</v>
      </c>
      <c r="E15" s="7">
        <f t="shared" si="15"/>
        <v>42</v>
      </c>
      <c r="F15" s="7">
        <f t="shared" si="15"/>
        <v>32</v>
      </c>
      <c r="G15" s="7">
        <f t="shared" si="15"/>
        <v>22</v>
      </c>
      <c r="H15" s="7">
        <f t="shared" si="15"/>
        <v>12</v>
      </c>
      <c r="I15" s="7">
        <f t="shared" si="15"/>
        <v>2</v>
      </c>
      <c r="J15" s="7">
        <f t="shared" si="15"/>
        <v>40</v>
      </c>
    </row>
    <row r="16" spans="1:21" x14ac:dyDescent="0.25">
      <c r="A16">
        <f t="shared" si="1"/>
        <v>1</v>
      </c>
      <c r="B16" s="5">
        <v>15</v>
      </c>
      <c r="C16" s="7">
        <f t="shared" si="2"/>
        <v>15</v>
      </c>
      <c r="D16" s="7">
        <f t="shared" ref="D16:J16" si="16">IF(C16+$O$1&gt;$S$1,C16+$O$1-$S$1,C16+$O$1)</f>
        <v>25</v>
      </c>
      <c r="E16" s="7">
        <f t="shared" si="16"/>
        <v>35</v>
      </c>
      <c r="F16" s="7">
        <f t="shared" si="16"/>
        <v>45</v>
      </c>
      <c r="G16" s="7">
        <f t="shared" si="16"/>
        <v>7</v>
      </c>
      <c r="H16" s="7">
        <f t="shared" si="16"/>
        <v>17</v>
      </c>
      <c r="I16" s="7">
        <f t="shared" si="16"/>
        <v>27</v>
      </c>
      <c r="J16" s="7">
        <f t="shared" si="16"/>
        <v>37</v>
      </c>
    </row>
    <row r="17" spans="1:10" x14ac:dyDescent="0.25">
      <c r="A17">
        <f t="shared" si="1"/>
        <v>0</v>
      </c>
      <c r="B17" s="5">
        <v>16</v>
      </c>
      <c r="C17" s="7">
        <f t="shared" si="2"/>
        <v>16</v>
      </c>
      <c r="D17" s="7">
        <f t="shared" ref="D17:J17" si="17">IF(C17-$O$1&lt;=0,$S$1-$O$1+C17,C17-$O$1)</f>
        <v>6</v>
      </c>
      <c r="E17" s="7">
        <f t="shared" si="17"/>
        <v>44</v>
      </c>
      <c r="F17" s="7">
        <f t="shared" si="17"/>
        <v>34</v>
      </c>
      <c r="G17" s="7">
        <f t="shared" si="17"/>
        <v>24</v>
      </c>
      <c r="H17" s="7">
        <f t="shared" si="17"/>
        <v>14</v>
      </c>
      <c r="I17" s="7">
        <f t="shared" si="17"/>
        <v>4</v>
      </c>
      <c r="J17" s="7">
        <f t="shared" si="17"/>
        <v>42</v>
      </c>
    </row>
    <row r="18" spans="1:10" x14ac:dyDescent="0.25">
      <c r="A18">
        <f t="shared" si="1"/>
        <v>1</v>
      </c>
      <c r="B18" s="5">
        <v>17</v>
      </c>
      <c r="C18" s="7">
        <f t="shared" si="2"/>
        <v>17</v>
      </c>
      <c r="D18" s="7">
        <f t="shared" ref="D18:J18" si="18">IF(C18+$O$1&gt;$S$1,C18+$O$1-$S$1,C18+$O$1)</f>
        <v>27</v>
      </c>
      <c r="E18" s="7">
        <f t="shared" si="18"/>
        <v>37</v>
      </c>
      <c r="F18" s="7">
        <f t="shared" si="18"/>
        <v>47</v>
      </c>
      <c r="G18" s="7">
        <f t="shared" si="18"/>
        <v>9</v>
      </c>
      <c r="H18" s="7">
        <f t="shared" si="18"/>
        <v>19</v>
      </c>
      <c r="I18" s="7">
        <f t="shared" si="18"/>
        <v>29</v>
      </c>
      <c r="J18" s="7">
        <f t="shared" si="18"/>
        <v>39</v>
      </c>
    </row>
    <row r="19" spans="1:10" x14ac:dyDescent="0.25">
      <c r="A19">
        <f t="shared" si="1"/>
        <v>0</v>
      </c>
      <c r="B19" s="5">
        <v>18</v>
      </c>
      <c r="C19" s="7">
        <f t="shared" si="2"/>
        <v>18</v>
      </c>
      <c r="D19" s="7">
        <f t="shared" ref="D19:J19" si="19">IF(C19-$O$1&lt;=0,$S$1-$O$1+C19,C19-$O$1)</f>
        <v>8</v>
      </c>
      <c r="E19" s="7">
        <f t="shared" si="19"/>
        <v>46</v>
      </c>
      <c r="F19" s="7">
        <f t="shared" si="19"/>
        <v>36</v>
      </c>
      <c r="G19" s="7">
        <f t="shared" si="19"/>
        <v>26</v>
      </c>
      <c r="H19" s="7">
        <f t="shared" si="19"/>
        <v>16</v>
      </c>
      <c r="I19" s="7">
        <f t="shared" si="19"/>
        <v>6</v>
      </c>
      <c r="J19" s="7">
        <f t="shared" si="19"/>
        <v>44</v>
      </c>
    </row>
    <row r="20" spans="1:10" x14ac:dyDescent="0.25">
      <c r="A20">
        <f t="shared" si="1"/>
        <v>1</v>
      </c>
      <c r="B20" s="5">
        <v>19</v>
      </c>
      <c r="C20" s="7">
        <f t="shared" si="2"/>
        <v>19</v>
      </c>
      <c r="D20" s="7">
        <f t="shared" ref="D20:J20" si="20">IF(C20+$O$1&gt;$S$1,C20+$O$1-$S$1,C20+$O$1)</f>
        <v>29</v>
      </c>
      <c r="E20" s="7">
        <f t="shared" si="20"/>
        <v>39</v>
      </c>
      <c r="F20" s="7">
        <f t="shared" si="20"/>
        <v>1</v>
      </c>
      <c r="G20" s="7">
        <f t="shared" si="20"/>
        <v>11</v>
      </c>
      <c r="H20" s="7">
        <f t="shared" si="20"/>
        <v>21</v>
      </c>
      <c r="I20" s="7">
        <f t="shared" si="20"/>
        <v>31</v>
      </c>
      <c r="J20" s="7">
        <f t="shared" si="20"/>
        <v>41</v>
      </c>
    </row>
    <row r="21" spans="1:10" x14ac:dyDescent="0.25">
      <c r="A21">
        <f t="shared" si="1"/>
        <v>0</v>
      </c>
      <c r="B21" s="5">
        <v>20</v>
      </c>
      <c r="C21" s="7">
        <f t="shared" si="2"/>
        <v>20</v>
      </c>
      <c r="D21" s="7">
        <f t="shared" ref="D21:J21" si="21">IF(C21-$O$1&lt;=0,$S$1-$O$1+C21,C21-$O$1)</f>
        <v>10</v>
      </c>
      <c r="E21" s="7">
        <f t="shared" si="21"/>
        <v>48</v>
      </c>
      <c r="F21" s="7">
        <f t="shared" si="21"/>
        <v>38</v>
      </c>
      <c r="G21" s="7">
        <f t="shared" si="21"/>
        <v>28</v>
      </c>
      <c r="H21" s="7">
        <f t="shared" si="21"/>
        <v>18</v>
      </c>
      <c r="I21" s="7">
        <f t="shared" si="21"/>
        <v>8</v>
      </c>
      <c r="J21" s="7">
        <f t="shared" si="21"/>
        <v>46</v>
      </c>
    </row>
    <row r="22" spans="1:10" x14ac:dyDescent="0.25">
      <c r="A22">
        <f t="shared" si="1"/>
        <v>1</v>
      </c>
      <c r="B22" s="5">
        <v>21</v>
      </c>
      <c r="C22" s="7">
        <f t="shared" si="2"/>
        <v>21</v>
      </c>
      <c r="D22" s="7">
        <f t="shared" ref="D22:J22" si="22">IF(C22+$O$1&gt;$S$1,C22+$O$1-$S$1,C22+$O$1)</f>
        <v>31</v>
      </c>
      <c r="E22" s="7">
        <f t="shared" si="22"/>
        <v>41</v>
      </c>
      <c r="F22" s="7">
        <f t="shared" si="22"/>
        <v>3</v>
      </c>
      <c r="G22" s="7">
        <f t="shared" si="22"/>
        <v>13</v>
      </c>
      <c r="H22" s="7">
        <f t="shared" si="22"/>
        <v>23</v>
      </c>
      <c r="I22" s="7">
        <f t="shared" si="22"/>
        <v>33</v>
      </c>
      <c r="J22" s="7">
        <f t="shared" si="22"/>
        <v>43</v>
      </c>
    </row>
    <row r="23" spans="1:10" x14ac:dyDescent="0.25">
      <c r="A23">
        <f t="shared" si="1"/>
        <v>0</v>
      </c>
      <c r="B23" s="5">
        <v>22</v>
      </c>
      <c r="C23" s="7">
        <f t="shared" si="2"/>
        <v>22</v>
      </c>
      <c r="D23" s="7">
        <f t="shared" ref="D23:J23" si="23">IF(C23-$O$1&lt;=0,$S$1-$O$1+C23,C23-$O$1)</f>
        <v>12</v>
      </c>
      <c r="E23" s="7">
        <f t="shared" si="23"/>
        <v>2</v>
      </c>
      <c r="F23" s="7">
        <f t="shared" si="23"/>
        <v>40</v>
      </c>
      <c r="G23" s="7">
        <f t="shared" si="23"/>
        <v>30</v>
      </c>
      <c r="H23" s="7">
        <f t="shared" si="23"/>
        <v>20</v>
      </c>
      <c r="I23" s="7">
        <f t="shared" si="23"/>
        <v>10</v>
      </c>
      <c r="J23" s="7">
        <f t="shared" si="23"/>
        <v>48</v>
      </c>
    </row>
    <row r="24" spans="1:10" x14ac:dyDescent="0.25">
      <c r="A24">
        <f t="shared" si="1"/>
        <v>1</v>
      </c>
      <c r="B24" s="5">
        <v>23</v>
      </c>
      <c r="C24" s="7">
        <f t="shared" si="2"/>
        <v>23</v>
      </c>
      <c r="D24" s="7">
        <f t="shared" ref="D24:J24" si="24">IF(C24+$O$1&gt;$S$1,C24+$O$1-$S$1,C24+$O$1)</f>
        <v>33</v>
      </c>
      <c r="E24" s="7">
        <f t="shared" si="24"/>
        <v>43</v>
      </c>
      <c r="F24" s="7">
        <f t="shared" si="24"/>
        <v>5</v>
      </c>
      <c r="G24" s="7">
        <f t="shared" si="24"/>
        <v>15</v>
      </c>
      <c r="H24" s="7">
        <f t="shared" si="24"/>
        <v>25</v>
      </c>
      <c r="I24" s="7">
        <f t="shared" si="24"/>
        <v>35</v>
      </c>
      <c r="J24" s="7">
        <f t="shared" si="24"/>
        <v>45</v>
      </c>
    </row>
    <row r="25" spans="1:10" x14ac:dyDescent="0.25">
      <c r="A25">
        <f t="shared" si="1"/>
        <v>0</v>
      </c>
      <c r="B25" s="5">
        <v>24</v>
      </c>
      <c r="C25" s="7">
        <f t="shared" si="2"/>
        <v>24</v>
      </c>
      <c r="D25" s="7">
        <f t="shared" ref="D25:J25" si="25">IF(C25-$O$1&lt;=0,$S$1-$O$1+C25,C25-$O$1)</f>
        <v>14</v>
      </c>
      <c r="E25" s="7">
        <f t="shared" si="25"/>
        <v>4</v>
      </c>
      <c r="F25" s="7">
        <f t="shared" si="25"/>
        <v>42</v>
      </c>
      <c r="G25" s="7">
        <f t="shared" si="25"/>
        <v>32</v>
      </c>
      <c r="H25" s="7">
        <f t="shared" si="25"/>
        <v>22</v>
      </c>
      <c r="I25" s="7">
        <f t="shared" si="25"/>
        <v>12</v>
      </c>
      <c r="J25" s="7">
        <f t="shared" si="25"/>
        <v>2</v>
      </c>
    </row>
    <row r="26" spans="1:10" x14ac:dyDescent="0.25">
      <c r="A26">
        <f t="shared" si="1"/>
        <v>1</v>
      </c>
      <c r="B26" s="5">
        <v>25</v>
      </c>
      <c r="C26" s="7">
        <f t="shared" si="2"/>
        <v>25</v>
      </c>
      <c r="D26" s="7">
        <f t="shared" ref="D26:J26" si="26">IF(C26+$O$1&gt;$S$1,C26+$O$1-$S$1,C26+$O$1)</f>
        <v>35</v>
      </c>
      <c r="E26" s="7">
        <f t="shared" si="26"/>
        <v>45</v>
      </c>
      <c r="F26" s="7">
        <f t="shared" si="26"/>
        <v>7</v>
      </c>
      <c r="G26" s="7">
        <f t="shared" si="26"/>
        <v>17</v>
      </c>
      <c r="H26" s="7">
        <f t="shared" si="26"/>
        <v>27</v>
      </c>
      <c r="I26" s="7">
        <f t="shared" si="26"/>
        <v>37</v>
      </c>
      <c r="J26" s="7">
        <f t="shared" si="26"/>
        <v>47</v>
      </c>
    </row>
    <row r="27" spans="1:10" x14ac:dyDescent="0.25">
      <c r="A27">
        <f t="shared" si="1"/>
        <v>0</v>
      </c>
      <c r="B27" s="5">
        <v>26</v>
      </c>
      <c r="C27" s="7">
        <f t="shared" si="2"/>
        <v>26</v>
      </c>
      <c r="D27" s="7">
        <f t="shared" ref="D27:J27" si="27">IF(C27-$O$1&lt;=0,$S$1-$O$1+C27,C27-$O$1)</f>
        <v>16</v>
      </c>
      <c r="E27" s="7">
        <f t="shared" si="27"/>
        <v>6</v>
      </c>
      <c r="F27" s="7">
        <f t="shared" si="27"/>
        <v>44</v>
      </c>
      <c r="G27" s="7">
        <f t="shared" si="27"/>
        <v>34</v>
      </c>
      <c r="H27" s="7">
        <f t="shared" si="27"/>
        <v>24</v>
      </c>
      <c r="I27" s="7">
        <f t="shared" si="27"/>
        <v>14</v>
      </c>
      <c r="J27" s="7">
        <f t="shared" si="27"/>
        <v>4</v>
      </c>
    </row>
    <row r="28" spans="1:10" x14ac:dyDescent="0.25">
      <c r="A28">
        <f t="shared" si="1"/>
        <v>1</v>
      </c>
      <c r="B28" s="5">
        <v>27</v>
      </c>
      <c r="C28" s="7">
        <f t="shared" si="2"/>
        <v>27</v>
      </c>
      <c r="D28" s="7">
        <f t="shared" ref="D28:J28" si="28">IF(C28+$O$1&gt;$S$1,C28+$O$1-$S$1,C28+$O$1)</f>
        <v>37</v>
      </c>
      <c r="E28" s="7">
        <f t="shared" si="28"/>
        <v>47</v>
      </c>
      <c r="F28" s="7">
        <f t="shared" si="28"/>
        <v>9</v>
      </c>
      <c r="G28" s="7">
        <f t="shared" si="28"/>
        <v>19</v>
      </c>
      <c r="H28" s="7">
        <f t="shared" si="28"/>
        <v>29</v>
      </c>
      <c r="I28" s="7">
        <f t="shared" si="28"/>
        <v>39</v>
      </c>
      <c r="J28" s="7">
        <f t="shared" si="28"/>
        <v>1</v>
      </c>
    </row>
    <row r="29" spans="1:10" x14ac:dyDescent="0.25">
      <c r="A29">
        <f t="shared" si="1"/>
        <v>0</v>
      </c>
      <c r="B29" s="5">
        <v>28</v>
      </c>
      <c r="C29" s="7">
        <f t="shared" si="2"/>
        <v>28</v>
      </c>
      <c r="D29" s="7">
        <f t="shared" ref="D29:J29" si="29">IF(C29-$O$1&lt;=0,$S$1-$O$1+C29,C29-$O$1)</f>
        <v>18</v>
      </c>
      <c r="E29" s="7">
        <f t="shared" si="29"/>
        <v>8</v>
      </c>
      <c r="F29" s="7">
        <f t="shared" si="29"/>
        <v>46</v>
      </c>
      <c r="G29" s="7">
        <f t="shared" si="29"/>
        <v>36</v>
      </c>
      <c r="H29" s="7">
        <f t="shared" si="29"/>
        <v>26</v>
      </c>
      <c r="I29" s="7">
        <f t="shared" si="29"/>
        <v>16</v>
      </c>
      <c r="J29" s="7">
        <f t="shared" si="29"/>
        <v>6</v>
      </c>
    </row>
    <row r="30" spans="1:10" x14ac:dyDescent="0.25">
      <c r="A30">
        <f t="shared" si="1"/>
        <v>1</v>
      </c>
      <c r="B30" s="5">
        <v>29</v>
      </c>
      <c r="C30" s="7">
        <f t="shared" si="2"/>
        <v>29</v>
      </c>
      <c r="D30" s="7">
        <f t="shared" ref="D30:J30" si="30">IF(C30+$O$1&gt;$S$1,C30+$O$1-$S$1,C30+$O$1)</f>
        <v>39</v>
      </c>
      <c r="E30" s="7">
        <f t="shared" si="30"/>
        <v>1</v>
      </c>
      <c r="F30" s="7">
        <f t="shared" si="30"/>
        <v>11</v>
      </c>
      <c r="G30" s="7">
        <f t="shared" si="30"/>
        <v>21</v>
      </c>
      <c r="H30" s="7">
        <f t="shared" si="30"/>
        <v>31</v>
      </c>
      <c r="I30" s="7">
        <f t="shared" si="30"/>
        <v>41</v>
      </c>
      <c r="J30" s="7">
        <f t="shared" si="30"/>
        <v>3</v>
      </c>
    </row>
    <row r="31" spans="1:10" x14ac:dyDescent="0.25">
      <c r="A31" t="s">
        <v>13</v>
      </c>
      <c r="B31" s="5">
        <v>30</v>
      </c>
      <c r="C31" s="7">
        <f t="shared" si="2"/>
        <v>30</v>
      </c>
      <c r="D31" s="7">
        <f t="shared" ref="D31:J31" si="31">IF(C31-$O$1&lt;=0,$S$1-$O$1+C31,C31-$O$1)</f>
        <v>20</v>
      </c>
      <c r="E31" s="7">
        <f t="shared" si="31"/>
        <v>10</v>
      </c>
      <c r="F31" s="7">
        <f t="shared" si="31"/>
        <v>48</v>
      </c>
      <c r="G31" s="7">
        <f t="shared" si="31"/>
        <v>38</v>
      </c>
      <c r="H31" s="7">
        <f t="shared" si="31"/>
        <v>28</v>
      </c>
      <c r="I31" s="7">
        <f t="shared" si="31"/>
        <v>18</v>
      </c>
      <c r="J31" s="7">
        <f t="shared" si="31"/>
        <v>8</v>
      </c>
    </row>
    <row r="32" spans="1:10" x14ac:dyDescent="0.25">
      <c r="A32" t="s">
        <v>13</v>
      </c>
      <c r="B32" s="5">
        <f t="shared" ref="B32:B51" si="32">IF(ROW(B32)-1&lt;=$S$1,ROW(B32)-1,"x")</f>
        <v>31</v>
      </c>
      <c r="C32" s="7">
        <f t="shared" si="2"/>
        <v>31</v>
      </c>
      <c r="D32" s="7">
        <f t="shared" ref="D32:J32" si="33">IFERROR(IF(C32+$O$1&gt;$S$1,C32+$O$1-$S$1,C32+$O$1),"x")</f>
        <v>41</v>
      </c>
      <c r="E32" s="7">
        <f t="shared" si="33"/>
        <v>3</v>
      </c>
      <c r="F32" s="7">
        <f t="shared" si="33"/>
        <v>13</v>
      </c>
      <c r="G32" s="7">
        <f t="shared" si="33"/>
        <v>23</v>
      </c>
      <c r="H32" s="7">
        <f t="shared" si="33"/>
        <v>33</v>
      </c>
      <c r="I32" s="7">
        <f t="shared" si="33"/>
        <v>43</v>
      </c>
      <c r="J32" s="7">
        <f t="shared" si="33"/>
        <v>5</v>
      </c>
    </row>
    <row r="33" spans="1:10" x14ac:dyDescent="0.25">
      <c r="A33" t="s">
        <v>13</v>
      </c>
      <c r="B33" s="5">
        <f t="shared" si="32"/>
        <v>32</v>
      </c>
      <c r="C33" s="7">
        <f t="shared" si="2"/>
        <v>32</v>
      </c>
      <c r="D33" s="7">
        <f t="shared" ref="D33:J33" si="34">IFERROR(IF(C33-$O$1&lt;=0,$S$1-$O$1+C33,C33-$O$1),"x")</f>
        <v>22</v>
      </c>
      <c r="E33" s="7">
        <f t="shared" si="34"/>
        <v>12</v>
      </c>
      <c r="F33" s="7">
        <f t="shared" si="34"/>
        <v>2</v>
      </c>
      <c r="G33" s="7">
        <f t="shared" si="34"/>
        <v>40</v>
      </c>
      <c r="H33" s="7">
        <f t="shared" si="34"/>
        <v>30</v>
      </c>
      <c r="I33" s="7">
        <f t="shared" si="34"/>
        <v>20</v>
      </c>
      <c r="J33" s="7">
        <f t="shared" si="34"/>
        <v>10</v>
      </c>
    </row>
    <row r="34" spans="1:10" x14ac:dyDescent="0.25">
      <c r="A34" t="s">
        <v>13</v>
      </c>
      <c r="B34" s="5">
        <f t="shared" si="32"/>
        <v>33</v>
      </c>
      <c r="C34" s="7">
        <f t="shared" si="2"/>
        <v>33</v>
      </c>
      <c r="D34" s="7">
        <f t="shared" ref="D34:J34" si="35">IFERROR(IF(C34+$O$1&gt;$S$1,C34+$O$1-$S$1,C34+$O$1),"x")</f>
        <v>43</v>
      </c>
      <c r="E34" s="7">
        <f t="shared" si="35"/>
        <v>5</v>
      </c>
      <c r="F34" s="7">
        <f t="shared" si="35"/>
        <v>15</v>
      </c>
      <c r="G34" s="7">
        <f t="shared" si="35"/>
        <v>25</v>
      </c>
      <c r="H34" s="7">
        <f t="shared" si="35"/>
        <v>35</v>
      </c>
      <c r="I34" s="7">
        <f t="shared" si="35"/>
        <v>45</v>
      </c>
      <c r="J34" s="7">
        <f t="shared" si="35"/>
        <v>7</v>
      </c>
    </row>
    <row r="35" spans="1:10" x14ac:dyDescent="0.25">
      <c r="A35" t="s">
        <v>13</v>
      </c>
      <c r="B35" s="5">
        <f t="shared" si="32"/>
        <v>34</v>
      </c>
      <c r="C35" s="7">
        <f t="shared" si="2"/>
        <v>34</v>
      </c>
      <c r="D35" s="7">
        <f t="shared" ref="D35:J35" si="36">IFERROR(IF(C35-$O$1&lt;=0,$S$1-$O$1+C35,C35-$O$1),"x")</f>
        <v>24</v>
      </c>
      <c r="E35" s="7">
        <f t="shared" si="36"/>
        <v>14</v>
      </c>
      <c r="F35" s="7">
        <f t="shared" si="36"/>
        <v>4</v>
      </c>
      <c r="G35" s="7">
        <f t="shared" si="36"/>
        <v>42</v>
      </c>
      <c r="H35" s="7">
        <f t="shared" si="36"/>
        <v>32</v>
      </c>
      <c r="I35" s="7">
        <f t="shared" si="36"/>
        <v>22</v>
      </c>
      <c r="J35" s="7">
        <f t="shared" si="36"/>
        <v>12</v>
      </c>
    </row>
    <row r="36" spans="1:10" x14ac:dyDescent="0.25">
      <c r="A36" t="s">
        <v>13</v>
      </c>
      <c r="B36" s="5">
        <f t="shared" si="32"/>
        <v>35</v>
      </c>
      <c r="C36" s="7">
        <f t="shared" si="2"/>
        <v>35</v>
      </c>
      <c r="D36" s="7">
        <f t="shared" ref="D36:J36" si="37">IFERROR(IF(C36+$O$1&gt;$S$1,C36+$O$1-$S$1,C36+$O$1),"x")</f>
        <v>45</v>
      </c>
      <c r="E36" s="7">
        <f t="shared" si="37"/>
        <v>7</v>
      </c>
      <c r="F36" s="7">
        <f t="shared" si="37"/>
        <v>17</v>
      </c>
      <c r="G36" s="7">
        <f t="shared" si="37"/>
        <v>27</v>
      </c>
      <c r="H36" s="7">
        <f t="shared" si="37"/>
        <v>37</v>
      </c>
      <c r="I36" s="7">
        <f t="shared" si="37"/>
        <v>47</v>
      </c>
      <c r="J36" s="7">
        <f t="shared" si="37"/>
        <v>9</v>
      </c>
    </row>
    <row r="37" spans="1:10" x14ac:dyDescent="0.25">
      <c r="A37" t="s">
        <v>13</v>
      </c>
      <c r="B37" s="5">
        <f t="shared" si="32"/>
        <v>36</v>
      </c>
      <c r="C37" s="7">
        <f t="shared" si="2"/>
        <v>36</v>
      </c>
      <c r="D37" s="7">
        <f t="shared" ref="D37:J37" si="38">IFERROR(IF(C37-$O$1&lt;=0,$S$1-$O$1+C37,C37-$O$1),"x")</f>
        <v>26</v>
      </c>
      <c r="E37" s="7">
        <f t="shared" si="38"/>
        <v>16</v>
      </c>
      <c r="F37" s="7">
        <f t="shared" si="38"/>
        <v>6</v>
      </c>
      <c r="G37" s="7">
        <f t="shared" si="38"/>
        <v>44</v>
      </c>
      <c r="H37" s="7">
        <f t="shared" si="38"/>
        <v>34</v>
      </c>
      <c r="I37" s="7">
        <f t="shared" si="38"/>
        <v>24</v>
      </c>
      <c r="J37" s="7">
        <f t="shared" si="38"/>
        <v>14</v>
      </c>
    </row>
    <row r="38" spans="1:10" x14ac:dyDescent="0.25">
      <c r="A38" t="s">
        <v>13</v>
      </c>
      <c r="B38" s="5">
        <f t="shared" si="32"/>
        <v>37</v>
      </c>
      <c r="C38" s="7">
        <f t="shared" si="2"/>
        <v>37</v>
      </c>
      <c r="D38" s="7">
        <f t="shared" ref="D38:J38" si="39">IFERROR(IF(C38+$O$1&gt;$S$1,C38+$O$1-$S$1,C38+$O$1),"x")</f>
        <v>47</v>
      </c>
      <c r="E38" s="7">
        <f t="shared" si="39"/>
        <v>9</v>
      </c>
      <c r="F38" s="7">
        <f t="shared" si="39"/>
        <v>19</v>
      </c>
      <c r="G38" s="7">
        <f t="shared" si="39"/>
        <v>29</v>
      </c>
      <c r="H38" s="7">
        <f t="shared" si="39"/>
        <v>39</v>
      </c>
      <c r="I38" s="7">
        <f t="shared" si="39"/>
        <v>1</v>
      </c>
      <c r="J38" s="7">
        <f t="shared" si="39"/>
        <v>11</v>
      </c>
    </row>
    <row r="39" spans="1:10" x14ac:dyDescent="0.25">
      <c r="A39" t="s">
        <v>13</v>
      </c>
      <c r="B39" s="5">
        <f t="shared" si="32"/>
        <v>38</v>
      </c>
      <c r="C39" s="7">
        <f t="shared" si="2"/>
        <v>38</v>
      </c>
      <c r="D39" s="7">
        <f t="shared" ref="D39:J39" si="40">IFERROR(IF(C39-$O$1&lt;=0,$S$1-$O$1+C39,C39-$O$1),"x")</f>
        <v>28</v>
      </c>
      <c r="E39" s="7">
        <f t="shared" si="40"/>
        <v>18</v>
      </c>
      <c r="F39" s="7">
        <f t="shared" si="40"/>
        <v>8</v>
      </c>
      <c r="G39" s="7">
        <f t="shared" si="40"/>
        <v>46</v>
      </c>
      <c r="H39" s="7">
        <f t="shared" si="40"/>
        <v>36</v>
      </c>
      <c r="I39" s="7">
        <f t="shared" si="40"/>
        <v>26</v>
      </c>
      <c r="J39" s="7">
        <f t="shared" si="40"/>
        <v>16</v>
      </c>
    </row>
    <row r="40" spans="1:10" x14ac:dyDescent="0.25">
      <c r="A40" t="s">
        <v>13</v>
      </c>
      <c r="B40" s="5">
        <f t="shared" si="32"/>
        <v>39</v>
      </c>
      <c r="C40" s="7">
        <f t="shared" si="2"/>
        <v>39</v>
      </c>
      <c r="D40" s="7">
        <f t="shared" ref="D40:J40" si="41">IFERROR(IF(C40+$O$1&gt;$S$1,C40+$O$1-$S$1,C40+$O$1),"x")</f>
        <v>1</v>
      </c>
      <c r="E40" s="7">
        <f t="shared" si="41"/>
        <v>11</v>
      </c>
      <c r="F40" s="7">
        <f t="shared" si="41"/>
        <v>21</v>
      </c>
      <c r="G40" s="7">
        <f t="shared" si="41"/>
        <v>31</v>
      </c>
      <c r="H40" s="7">
        <f t="shared" si="41"/>
        <v>41</v>
      </c>
      <c r="I40" s="7">
        <f t="shared" si="41"/>
        <v>3</v>
      </c>
      <c r="J40" s="7">
        <f t="shared" si="41"/>
        <v>13</v>
      </c>
    </row>
    <row r="41" spans="1:10" x14ac:dyDescent="0.25">
      <c r="A41" t="s">
        <v>13</v>
      </c>
      <c r="B41" s="5">
        <f t="shared" si="32"/>
        <v>40</v>
      </c>
      <c r="C41" s="7">
        <f t="shared" si="2"/>
        <v>40</v>
      </c>
      <c r="D41" s="7">
        <f t="shared" ref="D41:J41" si="42">IFERROR(IF(C41-$O$1&lt;=0,$S$1-$O$1+C41,C41-$O$1),"x")</f>
        <v>30</v>
      </c>
      <c r="E41" s="7">
        <f t="shared" si="42"/>
        <v>20</v>
      </c>
      <c r="F41" s="7">
        <f t="shared" si="42"/>
        <v>10</v>
      </c>
      <c r="G41" s="7">
        <f t="shared" si="42"/>
        <v>48</v>
      </c>
      <c r="H41" s="7">
        <f t="shared" si="42"/>
        <v>38</v>
      </c>
      <c r="I41" s="7">
        <f t="shared" si="42"/>
        <v>28</v>
      </c>
      <c r="J41" s="7">
        <f t="shared" si="42"/>
        <v>18</v>
      </c>
    </row>
    <row r="42" spans="1:10" x14ac:dyDescent="0.25">
      <c r="A42" t="s">
        <v>13</v>
      </c>
      <c r="B42" s="5">
        <f t="shared" si="32"/>
        <v>41</v>
      </c>
      <c r="C42" s="7">
        <f t="shared" si="2"/>
        <v>41</v>
      </c>
      <c r="D42" s="7">
        <f t="shared" ref="D42:J42" si="43">IFERROR(IF(C42+$O$1&gt;$S$1,C42+$O$1-$S$1,C42+$O$1),"x")</f>
        <v>3</v>
      </c>
      <c r="E42" s="7">
        <f t="shared" si="43"/>
        <v>13</v>
      </c>
      <c r="F42" s="7">
        <f t="shared" si="43"/>
        <v>23</v>
      </c>
      <c r="G42" s="7">
        <f t="shared" si="43"/>
        <v>33</v>
      </c>
      <c r="H42" s="7">
        <f t="shared" si="43"/>
        <v>43</v>
      </c>
      <c r="I42" s="7">
        <f t="shared" si="43"/>
        <v>5</v>
      </c>
      <c r="J42" s="7">
        <f t="shared" si="43"/>
        <v>15</v>
      </c>
    </row>
    <row r="43" spans="1:10" x14ac:dyDescent="0.25">
      <c r="A43" t="s">
        <v>13</v>
      </c>
      <c r="B43" s="5">
        <f t="shared" si="32"/>
        <v>42</v>
      </c>
      <c r="C43" s="7">
        <f t="shared" si="2"/>
        <v>42</v>
      </c>
      <c r="D43" s="7">
        <f t="shared" ref="D43:J43" si="44">IFERROR(IF(C43-$O$1&lt;=0,$S$1-$O$1+C43,C43-$O$1),"x")</f>
        <v>32</v>
      </c>
      <c r="E43" s="7">
        <f t="shared" si="44"/>
        <v>22</v>
      </c>
      <c r="F43" s="7">
        <f t="shared" si="44"/>
        <v>12</v>
      </c>
      <c r="G43" s="7">
        <f t="shared" si="44"/>
        <v>2</v>
      </c>
      <c r="H43" s="7">
        <f t="shared" si="44"/>
        <v>40</v>
      </c>
      <c r="I43" s="7">
        <f t="shared" si="44"/>
        <v>30</v>
      </c>
      <c r="J43" s="7">
        <f t="shared" si="44"/>
        <v>20</v>
      </c>
    </row>
    <row r="44" spans="1:10" x14ac:dyDescent="0.25">
      <c r="A44" t="s">
        <v>13</v>
      </c>
      <c r="B44" s="5">
        <f t="shared" si="32"/>
        <v>43</v>
      </c>
      <c r="C44" s="7">
        <f t="shared" si="2"/>
        <v>43</v>
      </c>
      <c r="D44" s="7">
        <f t="shared" ref="D44:J44" si="45">IFERROR(IF(C44+$O$1&gt;$S$1,C44+$O$1-$S$1,C44+$O$1),"x")</f>
        <v>5</v>
      </c>
      <c r="E44" s="7">
        <f t="shared" si="45"/>
        <v>15</v>
      </c>
      <c r="F44" s="7">
        <f t="shared" si="45"/>
        <v>25</v>
      </c>
      <c r="G44" s="7">
        <f t="shared" si="45"/>
        <v>35</v>
      </c>
      <c r="H44" s="7">
        <f t="shared" si="45"/>
        <v>45</v>
      </c>
      <c r="I44" s="7">
        <f t="shared" si="45"/>
        <v>7</v>
      </c>
      <c r="J44" s="7">
        <f t="shared" si="45"/>
        <v>17</v>
      </c>
    </row>
    <row r="45" spans="1:10" x14ac:dyDescent="0.25">
      <c r="A45" t="s">
        <v>13</v>
      </c>
      <c r="B45" s="5">
        <f t="shared" si="32"/>
        <v>44</v>
      </c>
      <c r="C45" s="7">
        <f t="shared" si="2"/>
        <v>44</v>
      </c>
      <c r="D45" s="7">
        <f t="shared" ref="D45:J45" si="46">IFERROR(IF(C45-$O$1&lt;=0,$S$1-$O$1+C45,C45-$O$1),"x")</f>
        <v>34</v>
      </c>
      <c r="E45" s="7">
        <f t="shared" si="46"/>
        <v>24</v>
      </c>
      <c r="F45" s="7">
        <f t="shared" si="46"/>
        <v>14</v>
      </c>
      <c r="G45" s="7">
        <f t="shared" si="46"/>
        <v>4</v>
      </c>
      <c r="H45" s="7">
        <f t="shared" si="46"/>
        <v>42</v>
      </c>
      <c r="I45" s="7">
        <f t="shared" si="46"/>
        <v>32</v>
      </c>
      <c r="J45" s="7">
        <f t="shared" si="46"/>
        <v>22</v>
      </c>
    </row>
    <row r="46" spans="1:10" x14ac:dyDescent="0.25">
      <c r="A46" t="s">
        <v>13</v>
      </c>
      <c r="B46" s="5">
        <f t="shared" si="32"/>
        <v>45</v>
      </c>
      <c r="C46" s="7">
        <f t="shared" si="2"/>
        <v>45</v>
      </c>
      <c r="D46" s="7">
        <f t="shared" ref="D46:J46" si="47">IFERROR(IF(C46+$O$1&gt;$S$1,C46+$O$1-$S$1,C46+$O$1),"x")</f>
        <v>7</v>
      </c>
      <c r="E46" s="7">
        <f t="shared" si="47"/>
        <v>17</v>
      </c>
      <c r="F46" s="7">
        <f t="shared" si="47"/>
        <v>27</v>
      </c>
      <c r="G46" s="7">
        <f t="shared" si="47"/>
        <v>37</v>
      </c>
      <c r="H46" s="7">
        <f t="shared" si="47"/>
        <v>47</v>
      </c>
      <c r="I46" s="7">
        <f t="shared" si="47"/>
        <v>9</v>
      </c>
      <c r="J46" s="7">
        <f t="shared" si="47"/>
        <v>19</v>
      </c>
    </row>
    <row r="47" spans="1:10" x14ac:dyDescent="0.25">
      <c r="A47" t="s">
        <v>13</v>
      </c>
      <c r="B47" s="5">
        <f t="shared" si="32"/>
        <v>46</v>
      </c>
      <c r="C47" s="7">
        <f t="shared" si="2"/>
        <v>46</v>
      </c>
      <c r="D47" s="7">
        <f t="shared" ref="D47:J47" si="48">IFERROR(IF(C47-$O$1&lt;=0,$S$1-$O$1+C47,C47-$O$1),"x")</f>
        <v>36</v>
      </c>
      <c r="E47" s="7">
        <f t="shared" si="48"/>
        <v>26</v>
      </c>
      <c r="F47" s="7">
        <f t="shared" si="48"/>
        <v>16</v>
      </c>
      <c r="G47" s="7">
        <f t="shared" si="48"/>
        <v>6</v>
      </c>
      <c r="H47" s="7">
        <f t="shared" si="48"/>
        <v>44</v>
      </c>
      <c r="I47" s="7">
        <f t="shared" si="48"/>
        <v>34</v>
      </c>
      <c r="J47" s="7">
        <f t="shared" si="48"/>
        <v>24</v>
      </c>
    </row>
    <row r="48" spans="1:10" x14ac:dyDescent="0.25">
      <c r="A48" t="s">
        <v>13</v>
      </c>
      <c r="B48" s="5">
        <f t="shared" si="32"/>
        <v>47</v>
      </c>
      <c r="C48" s="7">
        <f t="shared" si="2"/>
        <v>47</v>
      </c>
      <c r="D48" s="7">
        <f t="shared" ref="D48:J48" si="49">IFERROR(IF(C48+$O$1&gt;$S$1,C48+$O$1-$S$1,C48+$O$1),"x")</f>
        <v>9</v>
      </c>
      <c r="E48" s="7">
        <f t="shared" si="49"/>
        <v>19</v>
      </c>
      <c r="F48" s="7">
        <f t="shared" si="49"/>
        <v>29</v>
      </c>
      <c r="G48" s="7">
        <f t="shared" si="49"/>
        <v>39</v>
      </c>
      <c r="H48" s="7">
        <f t="shared" si="49"/>
        <v>1</v>
      </c>
      <c r="I48" s="7">
        <f t="shared" si="49"/>
        <v>11</v>
      </c>
      <c r="J48" s="7">
        <f t="shared" si="49"/>
        <v>21</v>
      </c>
    </row>
    <row r="49" spans="1:10" x14ac:dyDescent="0.25">
      <c r="A49" t="s">
        <v>13</v>
      </c>
      <c r="B49" s="5">
        <f t="shared" si="32"/>
        <v>48</v>
      </c>
      <c r="C49" s="7">
        <f t="shared" si="2"/>
        <v>48</v>
      </c>
      <c r="D49" s="7">
        <f t="shared" ref="D49:J49" si="50">IFERROR(IF(C49-$O$1&lt;=0,$S$1-$O$1+C49,C49-$O$1),"x")</f>
        <v>38</v>
      </c>
      <c r="E49" s="7">
        <f t="shared" si="50"/>
        <v>28</v>
      </c>
      <c r="F49" s="7">
        <f t="shared" si="50"/>
        <v>18</v>
      </c>
      <c r="G49" s="7">
        <f t="shared" si="50"/>
        <v>8</v>
      </c>
      <c r="H49" s="7">
        <f t="shared" si="50"/>
        <v>46</v>
      </c>
      <c r="I49" s="7">
        <f t="shared" si="50"/>
        <v>36</v>
      </c>
      <c r="J49" s="7">
        <f t="shared" si="50"/>
        <v>26</v>
      </c>
    </row>
    <row r="50" spans="1:10" x14ac:dyDescent="0.25">
      <c r="A50" t="s">
        <v>13</v>
      </c>
      <c r="B50" s="5" t="str">
        <f t="shared" si="32"/>
        <v>x</v>
      </c>
      <c r="C50" s="7" t="str">
        <f t="shared" si="2"/>
        <v>x</v>
      </c>
      <c r="D50" s="7" t="str">
        <f t="shared" ref="D50:J50" si="51">IFERROR(IF(C50+$O$1&gt;$S$1,C50+$O$1-$S$1,C50+$O$1),"x")</f>
        <v>x</v>
      </c>
      <c r="E50" s="7" t="str">
        <f t="shared" si="51"/>
        <v>x</v>
      </c>
      <c r="F50" s="7" t="str">
        <f t="shared" si="51"/>
        <v>x</v>
      </c>
      <c r="G50" s="7" t="str">
        <f t="shared" si="51"/>
        <v>x</v>
      </c>
      <c r="H50" s="7" t="str">
        <f t="shared" si="51"/>
        <v>x</v>
      </c>
      <c r="I50" s="7" t="str">
        <f t="shared" si="51"/>
        <v>x</v>
      </c>
      <c r="J50" s="7" t="str">
        <f t="shared" si="51"/>
        <v>x</v>
      </c>
    </row>
    <row r="51" spans="1:10" x14ac:dyDescent="0.25">
      <c r="A51" t="s">
        <v>13</v>
      </c>
      <c r="B51" s="5" t="str">
        <f t="shared" si="32"/>
        <v>x</v>
      </c>
      <c r="C51" s="7" t="str">
        <f t="shared" si="2"/>
        <v>x</v>
      </c>
      <c r="D51" s="7" t="str">
        <f t="shared" ref="D51:J51" si="52">IFERROR(IF(C51-$O$1&lt;=0,$S$1-$O$1+C51,C51-$O$1),"x")</f>
        <v>x</v>
      </c>
      <c r="E51" s="7" t="str">
        <f t="shared" si="52"/>
        <v>x</v>
      </c>
      <c r="F51" s="7" t="str">
        <f t="shared" si="52"/>
        <v>x</v>
      </c>
      <c r="G51" s="7" t="str">
        <f t="shared" si="52"/>
        <v>x</v>
      </c>
      <c r="H51" s="7" t="str">
        <f t="shared" si="52"/>
        <v>x</v>
      </c>
      <c r="I51" s="7" t="str">
        <f t="shared" si="52"/>
        <v>x</v>
      </c>
      <c r="J51" s="7" t="str">
        <f t="shared" si="52"/>
        <v>x</v>
      </c>
    </row>
  </sheetData>
  <conditionalFormatting sqref="B2:J51">
    <cfRule type="cellIs" dxfId="3" priority="4" operator="equal">
      <formula>"x"</formula>
    </cfRule>
  </conditionalFormatting>
  <conditionalFormatting sqref="C2:J51">
    <cfRule type="expression" dxfId="2" priority="1">
      <formula>AND(C2=$S$1,$U$1=1)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2" r:id="rId4" name="Button 4">
              <controlPr defaultSize="0" print="0" autoFill="0" autoPict="0" macro="[0]!formular">
                <anchor moveWithCells="1" sizeWithCells="1">
                  <from>
                    <xdr:col>10</xdr:col>
                    <xdr:colOff>581025</xdr:colOff>
                    <xdr:row>7</xdr:row>
                    <xdr:rowOff>152400</xdr:rowOff>
                  </from>
                  <to>
                    <xdr:col>11</xdr:col>
                    <xdr:colOff>885825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"/>
  <dimension ref="A1:N5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7" sqref="B7"/>
    </sheetView>
  </sheetViews>
  <sheetFormatPr defaultRowHeight="15" x14ac:dyDescent="0.25"/>
  <cols>
    <col min="2" max="2" width="17.85546875" bestFit="1" customWidth="1"/>
    <col min="11" max="11" width="0" hidden="1" customWidth="1"/>
    <col min="14" max="14" width="0" hidden="1" customWidth="1"/>
  </cols>
  <sheetData>
    <row r="1" spans="1:14" x14ac:dyDescent="0.25">
      <c r="C1" s="20" t="s">
        <v>17</v>
      </c>
      <c r="D1" s="20"/>
      <c r="E1" s="20"/>
      <c r="F1" s="20"/>
      <c r="G1" s="20"/>
      <c r="H1" s="20"/>
      <c r="I1" s="20"/>
      <c r="J1" s="20"/>
    </row>
    <row r="2" spans="1:14" x14ac:dyDescent="0.25">
      <c r="A2" s="6" t="s">
        <v>16</v>
      </c>
      <c r="B2" s="6" t="s">
        <v>27</v>
      </c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N2">
        <f>ZREBOVANIE!$M$1</f>
        <v>47</v>
      </c>
    </row>
    <row r="3" spans="1:14" x14ac:dyDescent="0.25">
      <c r="A3" s="5">
        <v>1</v>
      </c>
      <c r="B3" s="12" t="str">
        <f>IF(A3&lt;=ZREBOVANIE!$M$1,VLOOKUP(A3,RYBARI!A:C,3,0),"x")</f>
        <v>Šenigla Peter</v>
      </c>
      <c r="C3" s="3">
        <v>4</v>
      </c>
      <c r="D3" s="3">
        <v>1</v>
      </c>
      <c r="E3" s="3">
        <v>3</v>
      </c>
      <c r="F3" s="3">
        <v>2</v>
      </c>
      <c r="G3" s="3">
        <v>5</v>
      </c>
      <c r="H3" s="3">
        <v>3</v>
      </c>
      <c r="I3" s="3">
        <v>2</v>
      </c>
      <c r="J3" s="3">
        <v>1</v>
      </c>
      <c r="K3">
        <f>SUM(C3:J3)</f>
        <v>21</v>
      </c>
    </row>
    <row r="4" spans="1:14" x14ac:dyDescent="0.25">
      <c r="A4" s="5">
        <v>2</v>
      </c>
      <c r="B4" s="12" t="str">
        <f>IF(A4&lt;=ZREBOVANIE!$M$1,VLOOKUP(A4,RYBARI!A:C,3,0),"x")</f>
        <v>Masarech Michal</v>
      </c>
      <c r="C4" s="3">
        <v>0</v>
      </c>
      <c r="D4" s="3">
        <v>0</v>
      </c>
      <c r="E4" s="3">
        <v>1</v>
      </c>
      <c r="F4" s="3">
        <v>1</v>
      </c>
      <c r="G4" s="3">
        <v>2</v>
      </c>
      <c r="H4" s="3">
        <v>1</v>
      </c>
      <c r="I4" s="3">
        <v>2</v>
      </c>
      <c r="J4" s="3">
        <v>0</v>
      </c>
      <c r="K4">
        <f t="shared" ref="K4:K52" si="0">SUM(C4:J4)</f>
        <v>7</v>
      </c>
    </row>
    <row r="5" spans="1:14" x14ac:dyDescent="0.25">
      <c r="A5" s="5">
        <v>3</v>
      </c>
      <c r="B5" s="12" t="str">
        <f>IF(A5&lt;=ZREBOVANIE!$M$1,VLOOKUP(A5,RYBARI!A:C,3,0),"x")</f>
        <v>Mešenec Martin</v>
      </c>
      <c r="C5" s="3">
        <v>1</v>
      </c>
      <c r="D5" s="3">
        <v>4</v>
      </c>
      <c r="E5" s="3">
        <v>2</v>
      </c>
      <c r="F5" s="3">
        <v>1</v>
      </c>
      <c r="G5" s="3">
        <v>4</v>
      </c>
      <c r="H5" s="3">
        <v>3</v>
      </c>
      <c r="I5" s="3">
        <v>2</v>
      </c>
      <c r="J5" s="3">
        <v>1</v>
      </c>
      <c r="K5">
        <f t="shared" si="0"/>
        <v>18</v>
      </c>
    </row>
    <row r="6" spans="1:14" x14ac:dyDescent="0.25">
      <c r="A6" s="5">
        <v>4</v>
      </c>
      <c r="B6" s="12" t="str">
        <f>IF(A6&lt;=ZREBOVANIE!$M$1,VLOOKUP(A6,RYBARI!A:C,3,0),"x")</f>
        <v>Drančák David</v>
      </c>
      <c r="C6" s="3">
        <v>1</v>
      </c>
      <c r="D6" s="3">
        <v>2</v>
      </c>
      <c r="E6" s="3">
        <v>4</v>
      </c>
      <c r="F6" s="3">
        <v>0</v>
      </c>
      <c r="G6" s="3">
        <v>5</v>
      </c>
      <c r="H6" s="3">
        <v>2</v>
      </c>
      <c r="I6" s="3">
        <v>5</v>
      </c>
      <c r="J6" s="3">
        <v>1</v>
      </c>
      <c r="K6">
        <f t="shared" si="0"/>
        <v>20</v>
      </c>
    </row>
    <row r="7" spans="1:14" x14ac:dyDescent="0.25">
      <c r="A7" s="5">
        <v>5</v>
      </c>
      <c r="B7" s="12" t="str">
        <f>IF(A7&lt;=ZREBOVANIE!$M$1,VLOOKUP(A7,RYBARI!A:C,3,0),"x")</f>
        <v>Vančík Juraj</v>
      </c>
      <c r="C7" s="3">
        <v>0</v>
      </c>
      <c r="D7" s="3">
        <v>2</v>
      </c>
      <c r="E7" s="3">
        <v>0</v>
      </c>
      <c r="F7" s="3">
        <v>1</v>
      </c>
      <c r="G7" s="3">
        <v>2</v>
      </c>
      <c r="H7" s="3">
        <v>0</v>
      </c>
      <c r="I7" s="3">
        <v>2</v>
      </c>
      <c r="J7" s="3">
        <v>2</v>
      </c>
      <c r="K7">
        <f t="shared" si="0"/>
        <v>9</v>
      </c>
    </row>
    <row r="8" spans="1:14" x14ac:dyDescent="0.25">
      <c r="A8" s="5">
        <v>6</v>
      </c>
      <c r="B8" s="12" t="str">
        <f>IF(A8&lt;=ZREBOVANIE!$M$1,VLOOKUP(A8,RYBARI!A:C,3,0),"x")</f>
        <v>Mašan Tomáš</v>
      </c>
      <c r="C8" s="3">
        <v>2</v>
      </c>
      <c r="D8" s="3">
        <v>3</v>
      </c>
      <c r="E8" s="3">
        <v>4</v>
      </c>
      <c r="F8" s="3">
        <v>2</v>
      </c>
      <c r="G8" s="3">
        <v>4</v>
      </c>
      <c r="H8" s="3">
        <v>3</v>
      </c>
      <c r="I8" s="3">
        <v>2</v>
      </c>
      <c r="J8" s="3">
        <v>2</v>
      </c>
      <c r="K8">
        <f t="shared" si="0"/>
        <v>22</v>
      </c>
    </row>
    <row r="9" spans="1:14" x14ac:dyDescent="0.25">
      <c r="A9" s="5">
        <v>7</v>
      </c>
      <c r="B9" s="12" t="str">
        <f>IF(A9&lt;=ZREBOVANIE!$M$1,VLOOKUP(A9,RYBARI!A:C,3,0),"x")</f>
        <v>Daněk Michal</v>
      </c>
      <c r="C9" s="3">
        <v>2</v>
      </c>
      <c r="D9" s="3">
        <v>3</v>
      </c>
      <c r="E9" s="3">
        <v>0</v>
      </c>
      <c r="F9" s="3">
        <v>6</v>
      </c>
      <c r="G9" s="3">
        <v>6</v>
      </c>
      <c r="H9" s="3">
        <v>3</v>
      </c>
      <c r="I9" s="3">
        <v>5</v>
      </c>
      <c r="J9" s="3">
        <v>1</v>
      </c>
      <c r="K9">
        <f t="shared" si="0"/>
        <v>26</v>
      </c>
    </row>
    <row r="10" spans="1:14" x14ac:dyDescent="0.25">
      <c r="A10" s="5">
        <v>8</v>
      </c>
      <c r="B10" s="12" t="str">
        <f>IF(A10&lt;=ZREBOVANIE!$M$1,VLOOKUP(A10,RYBARI!A:C,3,0),"x")</f>
        <v>Kochan Ladislav</v>
      </c>
      <c r="C10" s="3">
        <v>3</v>
      </c>
      <c r="D10" s="3">
        <v>0</v>
      </c>
      <c r="E10" s="3">
        <v>0</v>
      </c>
      <c r="F10" s="3">
        <v>1</v>
      </c>
      <c r="G10" s="3">
        <v>2</v>
      </c>
      <c r="H10" s="3">
        <v>0</v>
      </c>
      <c r="I10" s="3">
        <v>2</v>
      </c>
      <c r="J10" s="3">
        <v>3</v>
      </c>
      <c r="K10">
        <f t="shared" si="0"/>
        <v>11</v>
      </c>
    </row>
    <row r="11" spans="1:14" x14ac:dyDescent="0.25">
      <c r="A11" s="5">
        <v>9</v>
      </c>
      <c r="B11" s="12" t="str">
        <f>IF(A11&lt;=ZREBOVANIE!$M$1,VLOOKUP(A11,RYBARI!A:C,3,0),"x")</f>
        <v>Spáčil Matej</v>
      </c>
      <c r="C11" s="3">
        <v>2</v>
      </c>
      <c r="D11" s="3">
        <v>5</v>
      </c>
      <c r="E11" s="3">
        <v>0</v>
      </c>
      <c r="F11" s="3">
        <v>0</v>
      </c>
      <c r="G11" s="3">
        <v>3</v>
      </c>
      <c r="H11" s="3">
        <v>2</v>
      </c>
      <c r="I11" s="3">
        <v>3</v>
      </c>
      <c r="J11" s="3">
        <v>1</v>
      </c>
      <c r="K11">
        <f t="shared" si="0"/>
        <v>16</v>
      </c>
    </row>
    <row r="12" spans="1:14" x14ac:dyDescent="0.25">
      <c r="A12" s="5">
        <v>10</v>
      </c>
      <c r="B12" s="12" t="str">
        <f>IF(A12&lt;=ZREBOVANIE!$M$1,VLOOKUP(A12,RYBARI!A:C,3,0),"x")</f>
        <v>Kollár Mikuláš</v>
      </c>
      <c r="C12" s="3">
        <v>5</v>
      </c>
      <c r="D12" s="3">
        <v>1</v>
      </c>
      <c r="E12" s="3">
        <v>2</v>
      </c>
      <c r="F12" s="3">
        <v>2</v>
      </c>
      <c r="G12" s="3">
        <v>1</v>
      </c>
      <c r="H12" s="3">
        <v>0</v>
      </c>
      <c r="I12" s="3">
        <v>3</v>
      </c>
      <c r="J12" s="3">
        <v>0</v>
      </c>
      <c r="K12">
        <f t="shared" si="0"/>
        <v>14</v>
      </c>
    </row>
    <row r="13" spans="1:14" x14ac:dyDescent="0.25">
      <c r="A13" s="5">
        <v>11</v>
      </c>
      <c r="B13" s="12" t="str">
        <f>IF(A13&lt;=ZREBOVANIE!$M$1,VLOOKUP(A13,RYBARI!A:C,3,0),"x")</f>
        <v>Kuhajda Rastislav</v>
      </c>
      <c r="C13" s="3">
        <v>4</v>
      </c>
      <c r="D13" s="3">
        <v>2</v>
      </c>
      <c r="E13" s="3">
        <v>3</v>
      </c>
      <c r="F13" s="3">
        <v>1</v>
      </c>
      <c r="G13" s="3">
        <v>2</v>
      </c>
      <c r="H13" s="3">
        <v>1</v>
      </c>
      <c r="I13" s="3">
        <v>1</v>
      </c>
      <c r="J13" s="3">
        <v>0</v>
      </c>
      <c r="K13">
        <f t="shared" si="0"/>
        <v>14</v>
      </c>
    </row>
    <row r="14" spans="1:14" x14ac:dyDescent="0.25">
      <c r="A14" s="5">
        <v>12</v>
      </c>
      <c r="B14" s="12" t="str">
        <f>IF(A14&lt;=ZREBOVANIE!$M$1,VLOOKUP(A14,RYBARI!A:C,3,0),"x")</f>
        <v>Šintál Adam</v>
      </c>
      <c r="C14" s="3">
        <v>4</v>
      </c>
      <c r="D14" s="3">
        <v>3</v>
      </c>
      <c r="E14" s="3">
        <v>2</v>
      </c>
      <c r="F14" s="3">
        <v>1</v>
      </c>
      <c r="G14" s="3">
        <v>5</v>
      </c>
      <c r="H14" s="3">
        <v>1</v>
      </c>
      <c r="I14" s="3">
        <v>1</v>
      </c>
      <c r="J14" s="3">
        <v>0</v>
      </c>
      <c r="K14">
        <f t="shared" si="0"/>
        <v>17</v>
      </c>
    </row>
    <row r="15" spans="1:14" x14ac:dyDescent="0.25">
      <c r="A15" s="5">
        <v>13</v>
      </c>
      <c r="B15" s="12" t="str">
        <f>IF(A15&lt;=ZREBOVANIE!$M$1,VLOOKUP(A15,RYBARI!A:C,3,0),"x")</f>
        <v>Kemencik Zoltán</v>
      </c>
      <c r="C15" s="3">
        <v>1</v>
      </c>
      <c r="D15" s="3">
        <v>1</v>
      </c>
      <c r="E15" s="3">
        <v>3</v>
      </c>
      <c r="F15" s="3">
        <v>0</v>
      </c>
      <c r="G15" s="3">
        <v>1</v>
      </c>
      <c r="H15" s="3">
        <v>1</v>
      </c>
      <c r="I15" s="3">
        <v>2</v>
      </c>
      <c r="J15" s="3">
        <v>2</v>
      </c>
      <c r="K15">
        <f t="shared" si="0"/>
        <v>11</v>
      </c>
    </row>
    <row r="16" spans="1:14" x14ac:dyDescent="0.25">
      <c r="A16" s="5">
        <v>14</v>
      </c>
      <c r="B16" s="12" t="str">
        <f>IF(A16&lt;=ZREBOVANIE!$M$1,VLOOKUP(A16,RYBARI!A:C,3,0),"x")</f>
        <v>Buršák Roman</v>
      </c>
      <c r="C16" s="3">
        <v>3</v>
      </c>
      <c r="D16" s="3">
        <v>3</v>
      </c>
      <c r="E16" s="3">
        <v>4</v>
      </c>
      <c r="F16" s="3">
        <v>1</v>
      </c>
      <c r="G16" s="3">
        <v>1</v>
      </c>
      <c r="H16" s="3">
        <v>4</v>
      </c>
      <c r="I16" s="3">
        <v>1</v>
      </c>
      <c r="J16" s="3">
        <v>1</v>
      </c>
      <c r="K16">
        <f t="shared" si="0"/>
        <v>18</v>
      </c>
    </row>
    <row r="17" spans="1:11" x14ac:dyDescent="0.25">
      <c r="A17" s="5">
        <v>15</v>
      </c>
      <c r="B17" s="12" t="str">
        <f>IF(A17&lt;=ZREBOVANIE!$M$1,VLOOKUP(A17,RYBARI!A:C,3,0),"x")</f>
        <v>Jarka Pavel</v>
      </c>
      <c r="C17" s="3">
        <v>2</v>
      </c>
      <c r="D17" s="3">
        <v>2</v>
      </c>
      <c r="E17" s="3">
        <v>3</v>
      </c>
      <c r="F17" s="3">
        <v>3</v>
      </c>
      <c r="G17" s="3">
        <v>1</v>
      </c>
      <c r="H17" s="3">
        <v>1</v>
      </c>
      <c r="I17" s="3">
        <v>1</v>
      </c>
      <c r="J17" s="3">
        <v>2</v>
      </c>
      <c r="K17">
        <f t="shared" si="0"/>
        <v>15</v>
      </c>
    </row>
    <row r="18" spans="1:11" x14ac:dyDescent="0.25">
      <c r="A18" s="5">
        <v>16</v>
      </c>
      <c r="B18" s="12" t="str">
        <f>IF(A18&lt;=ZREBOVANIE!$M$1,VLOOKUP(A18,RYBARI!A:C,3,0),"x")</f>
        <v>Kriho Marián</v>
      </c>
      <c r="C18" s="3">
        <v>5</v>
      </c>
      <c r="D18" s="3">
        <v>4</v>
      </c>
      <c r="E18" s="3">
        <v>4</v>
      </c>
      <c r="F18" s="3">
        <v>3</v>
      </c>
      <c r="G18" s="3">
        <v>2</v>
      </c>
      <c r="H18" s="3">
        <v>2</v>
      </c>
      <c r="I18" s="3">
        <v>2</v>
      </c>
      <c r="J18" s="3">
        <v>2</v>
      </c>
      <c r="K18">
        <f t="shared" si="0"/>
        <v>24</v>
      </c>
    </row>
    <row r="19" spans="1:11" x14ac:dyDescent="0.25">
      <c r="A19" s="5">
        <v>17</v>
      </c>
      <c r="B19" s="12" t="str">
        <f>IF(A19&lt;=ZREBOVANIE!$M$1,VLOOKUP(A19,RYBARI!A:C,3,0),"x")</f>
        <v>Onofrej Ivan</v>
      </c>
      <c r="C19" s="3">
        <v>1</v>
      </c>
      <c r="D19" s="3">
        <v>0</v>
      </c>
      <c r="E19" s="3">
        <v>2</v>
      </c>
      <c r="F19" s="3">
        <v>1</v>
      </c>
      <c r="G19" s="3">
        <v>1</v>
      </c>
      <c r="H19" s="3">
        <v>2</v>
      </c>
      <c r="I19" s="3">
        <v>5</v>
      </c>
      <c r="J19" s="3">
        <v>2</v>
      </c>
      <c r="K19">
        <f t="shared" si="0"/>
        <v>14</v>
      </c>
    </row>
    <row r="20" spans="1:11" x14ac:dyDescent="0.25">
      <c r="A20" s="5">
        <v>18</v>
      </c>
      <c r="B20" s="12" t="str">
        <f>IF(A20&lt;=ZREBOVANIE!$M$1,VLOOKUP(A20,RYBARI!A:C,3,0),"x")</f>
        <v>Smorada Marek</v>
      </c>
      <c r="C20" s="3">
        <v>2</v>
      </c>
      <c r="D20" s="3">
        <v>2</v>
      </c>
      <c r="E20" s="3">
        <v>4</v>
      </c>
      <c r="F20" s="3">
        <v>3</v>
      </c>
      <c r="G20" s="3">
        <v>3</v>
      </c>
      <c r="H20" s="3">
        <v>4</v>
      </c>
      <c r="I20" s="3">
        <v>1</v>
      </c>
      <c r="J20" s="3">
        <v>2</v>
      </c>
      <c r="K20">
        <f t="shared" si="0"/>
        <v>21</v>
      </c>
    </row>
    <row r="21" spans="1:11" x14ac:dyDescent="0.25">
      <c r="A21" s="5">
        <v>19</v>
      </c>
      <c r="B21" s="12" t="str">
        <f>IF(A21&lt;=ZREBOVANIE!$M$1,VLOOKUP(A21,RYBARI!A:C,3,0),"x")</f>
        <v>Hornák Filip</v>
      </c>
      <c r="C21" s="3">
        <v>2</v>
      </c>
      <c r="D21" s="3">
        <v>1</v>
      </c>
      <c r="E21" s="3">
        <v>0</v>
      </c>
      <c r="F21" s="3">
        <v>1</v>
      </c>
      <c r="G21" s="3">
        <v>1</v>
      </c>
      <c r="H21" s="3">
        <v>0</v>
      </c>
      <c r="I21" s="3">
        <v>0</v>
      </c>
      <c r="J21" s="3">
        <v>0</v>
      </c>
      <c r="K21">
        <f t="shared" si="0"/>
        <v>5</v>
      </c>
    </row>
    <row r="22" spans="1:11" x14ac:dyDescent="0.25">
      <c r="A22" s="5">
        <v>20</v>
      </c>
      <c r="B22" s="12" t="str">
        <f>IF(A22&lt;=ZREBOVANIE!$M$1,VLOOKUP(A22,RYBARI!A:C,3,0),"x")</f>
        <v>Mičo Martin</v>
      </c>
      <c r="C22" s="3">
        <v>5</v>
      </c>
      <c r="D22" s="3">
        <v>5</v>
      </c>
      <c r="E22" s="3">
        <v>5</v>
      </c>
      <c r="F22" s="3">
        <v>1</v>
      </c>
      <c r="G22" s="3">
        <v>2</v>
      </c>
      <c r="H22" s="3">
        <v>4</v>
      </c>
      <c r="I22" s="3">
        <v>2</v>
      </c>
      <c r="J22" s="3">
        <v>0</v>
      </c>
      <c r="K22">
        <f t="shared" si="0"/>
        <v>24</v>
      </c>
    </row>
    <row r="23" spans="1:11" x14ac:dyDescent="0.25">
      <c r="A23" s="5">
        <v>21</v>
      </c>
      <c r="B23" s="12" t="str">
        <f>IF(A23&lt;=ZREBOVANIE!$M$1,VLOOKUP(A23,RYBARI!A:C,3,0),"x")</f>
        <v>Medo Marián</v>
      </c>
      <c r="C23" s="3">
        <v>5</v>
      </c>
      <c r="D23" s="3">
        <v>0</v>
      </c>
      <c r="E23" s="3">
        <v>0</v>
      </c>
      <c r="F23" s="3">
        <v>1</v>
      </c>
      <c r="G23" s="3">
        <v>1</v>
      </c>
      <c r="H23" s="3">
        <v>1</v>
      </c>
      <c r="I23" s="3">
        <v>1</v>
      </c>
      <c r="J23" s="3">
        <v>1</v>
      </c>
      <c r="K23">
        <f t="shared" si="0"/>
        <v>10</v>
      </c>
    </row>
    <row r="24" spans="1:11" x14ac:dyDescent="0.25">
      <c r="A24" s="5">
        <v>22</v>
      </c>
      <c r="B24" s="12" t="str">
        <f>IF(A24&lt;=ZREBOVANIE!$M$1,VLOOKUP(A24,RYBARI!A:C,3,0),"x")</f>
        <v>Belovič Radoslav</v>
      </c>
      <c r="C24" s="3">
        <v>9</v>
      </c>
      <c r="D24" s="3">
        <v>3</v>
      </c>
      <c r="E24" s="3">
        <v>6</v>
      </c>
      <c r="F24" s="3">
        <v>1</v>
      </c>
      <c r="G24" s="3">
        <v>2</v>
      </c>
      <c r="H24" s="3">
        <v>2</v>
      </c>
      <c r="I24" s="3">
        <v>2</v>
      </c>
      <c r="J24" s="3">
        <v>9</v>
      </c>
      <c r="K24">
        <f t="shared" si="0"/>
        <v>34</v>
      </c>
    </row>
    <row r="25" spans="1:11" x14ac:dyDescent="0.25">
      <c r="A25" s="5">
        <v>23</v>
      </c>
      <c r="B25" s="12" t="str">
        <f>IF(A25&lt;=ZREBOVANIE!$M$1,VLOOKUP(A25,RYBARI!A:C,3,0),"x")</f>
        <v>Beňo Gabriel</v>
      </c>
      <c r="C25" s="3">
        <v>3</v>
      </c>
      <c r="D25" s="3">
        <v>1</v>
      </c>
      <c r="E25" s="3">
        <v>1</v>
      </c>
      <c r="F25" s="3">
        <v>0</v>
      </c>
      <c r="G25" s="3">
        <v>1</v>
      </c>
      <c r="H25" s="3">
        <v>0</v>
      </c>
      <c r="I25" s="3">
        <v>4</v>
      </c>
      <c r="J25" s="3">
        <v>5</v>
      </c>
      <c r="K25">
        <f t="shared" si="0"/>
        <v>15</v>
      </c>
    </row>
    <row r="26" spans="1:11" x14ac:dyDescent="0.25">
      <c r="A26" s="5">
        <v>24</v>
      </c>
      <c r="B26" s="12" t="str">
        <f>IF(A26&lt;=ZREBOVANIE!$M$1,VLOOKUP(A26,RYBARI!A:C,3,0),"x")</f>
        <v>Pecník Branislav</v>
      </c>
      <c r="C26" s="3">
        <v>4</v>
      </c>
      <c r="D26" s="3">
        <v>5</v>
      </c>
      <c r="E26" s="3">
        <v>2</v>
      </c>
      <c r="F26" s="3">
        <v>1</v>
      </c>
      <c r="G26" s="3">
        <v>3</v>
      </c>
      <c r="H26" s="3">
        <v>1</v>
      </c>
      <c r="I26" s="3">
        <v>1</v>
      </c>
      <c r="J26" s="3">
        <v>2</v>
      </c>
      <c r="K26">
        <f t="shared" si="0"/>
        <v>19</v>
      </c>
    </row>
    <row r="27" spans="1:11" x14ac:dyDescent="0.25">
      <c r="A27" s="5">
        <v>25</v>
      </c>
      <c r="B27" s="12" t="str">
        <f>IF(A27&lt;=ZREBOVANIE!$M$1,VLOOKUP(A27,RYBARI!A:C,3,0),"x")</f>
        <v>Drahoš Matúš</v>
      </c>
      <c r="C27" s="3">
        <v>2</v>
      </c>
      <c r="D27" s="3">
        <v>3</v>
      </c>
      <c r="E27" s="3">
        <v>1</v>
      </c>
      <c r="F27" s="3">
        <v>5</v>
      </c>
      <c r="G27" s="3">
        <v>0</v>
      </c>
      <c r="H27" s="3">
        <v>4</v>
      </c>
      <c r="I27" s="3">
        <v>1</v>
      </c>
      <c r="J27" s="3">
        <v>1</v>
      </c>
      <c r="K27">
        <f t="shared" si="0"/>
        <v>17</v>
      </c>
    </row>
    <row r="28" spans="1:11" x14ac:dyDescent="0.25">
      <c r="A28" s="5">
        <v>26</v>
      </c>
      <c r="B28" s="12" t="str">
        <f>IF(A28&lt;=ZREBOVANIE!$M$1,VLOOKUP(A28,RYBARI!A:C,3,0),"x")</f>
        <v>Krnčan Juraj</v>
      </c>
      <c r="C28" s="3">
        <v>3</v>
      </c>
      <c r="D28" s="3">
        <v>3</v>
      </c>
      <c r="E28" s="3">
        <v>4</v>
      </c>
      <c r="F28" s="3">
        <v>1</v>
      </c>
      <c r="G28" s="3">
        <v>2</v>
      </c>
      <c r="H28" s="3">
        <v>2</v>
      </c>
      <c r="I28" s="3">
        <v>1</v>
      </c>
      <c r="J28" s="3">
        <v>2</v>
      </c>
      <c r="K28">
        <f t="shared" si="0"/>
        <v>18</v>
      </c>
    </row>
    <row r="29" spans="1:11" x14ac:dyDescent="0.25">
      <c r="A29" s="5">
        <v>27</v>
      </c>
      <c r="B29" s="12" t="str">
        <f>IF(A29&lt;=ZREBOVANIE!$M$1,VLOOKUP(A29,RYBARI!A:C,3,0),"x")</f>
        <v>Mrázik Juraj</v>
      </c>
      <c r="C29" s="3">
        <v>1</v>
      </c>
      <c r="D29" s="3">
        <v>0</v>
      </c>
      <c r="E29" s="3">
        <v>0</v>
      </c>
      <c r="F29" s="3">
        <v>2</v>
      </c>
      <c r="G29" s="3">
        <v>0</v>
      </c>
      <c r="H29" s="3">
        <v>1</v>
      </c>
      <c r="I29" s="3">
        <v>1</v>
      </c>
      <c r="J29" s="3">
        <v>0</v>
      </c>
      <c r="K29">
        <f t="shared" si="0"/>
        <v>5</v>
      </c>
    </row>
    <row r="30" spans="1:11" x14ac:dyDescent="0.25">
      <c r="A30" s="5">
        <v>28</v>
      </c>
      <c r="B30" s="12" t="str">
        <f>IF(A30&lt;=ZREBOVANIE!$M$1,VLOOKUP(A30,RYBARI!A:C,3,0),"x")</f>
        <v>Šenigla Vladimír</v>
      </c>
      <c r="C30" s="3">
        <v>2</v>
      </c>
      <c r="D30" s="3">
        <v>4</v>
      </c>
      <c r="E30" s="3">
        <v>2</v>
      </c>
      <c r="F30" s="3">
        <v>1</v>
      </c>
      <c r="G30" s="3">
        <v>0</v>
      </c>
      <c r="H30" s="3">
        <v>1</v>
      </c>
      <c r="I30" s="3">
        <v>0</v>
      </c>
      <c r="J30" s="3">
        <v>1</v>
      </c>
      <c r="K30">
        <f t="shared" si="0"/>
        <v>11</v>
      </c>
    </row>
    <row r="31" spans="1:11" x14ac:dyDescent="0.25">
      <c r="A31" s="5">
        <v>29</v>
      </c>
      <c r="B31" s="12" t="str">
        <f>IF(A31&lt;=ZREBOVANIE!$M$1,VLOOKUP(A31,RYBARI!A:C,3,0),"x")</f>
        <v>Révay Dušan</v>
      </c>
      <c r="C31" s="3">
        <v>1</v>
      </c>
      <c r="D31" s="3">
        <v>3</v>
      </c>
      <c r="E31" s="3">
        <v>0</v>
      </c>
      <c r="F31" s="3">
        <v>1</v>
      </c>
      <c r="G31" s="3">
        <v>4</v>
      </c>
      <c r="H31" s="3">
        <v>2</v>
      </c>
      <c r="I31" s="3">
        <v>4</v>
      </c>
      <c r="J31" s="3">
        <v>3</v>
      </c>
      <c r="K31">
        <f t="shared" si="0"/>
        <v>18</v>
      </c>
    </row>
    <row r="32" spans="1:11" x14ac:dyDescent="0.25">
      <c r="A32" s="5">
        <v>30</v>
      </c>
      <c r="B32" s="12" t="str">
        <f>IF(A32&lt;=ZREBOVANIE!$M$1,VLOOKUP(A32,RYBARI!A:C,3,0),"x")</f>
        <v>Borovica Jozef</v>
      </c>
      <c r="C32" s="3">
        <v>5</v>
      </c>
      <c r="D32" s="3">
        <v>3</v>
      </c>
      <c r="E32" s="3">
        <v>3</v>
      </c>
      <c r="F32" s="3">
        <v>2</v>
      </c>
      <c r="G32" s="3">
        <v>0</v>
      </c>
      <c r="H32" s="3">
        <v>0</v>
      </c>
      <c r="I32" s="3">
        <v>2</v>
      </c>
      <c r="J32" s="3">
        <v>4</v>
      </c>
      <c r="K32">
        <f t="shared" si="0"/>
        <v>19</v>
      </c>
    </row>
    <row r="33" spans="1:11" x14ac:dyDescent="0.25">
      <c r="A33" s="5">
        <v>31</v>
      </c>
      <c r="B33" s="12" t="str">
        <f>IF(A33&lt;=ZREBOVANIE!$M$1,VLOOKUP(A33,RYBARI!A:C,3,0),"x")</f>
        <v>Sýkora Jozef</v>
      </c>
      <c r="C33" s="3">
        <v>1</v>
      </c>
      <c r="D33" s="3">
        <v>1</v>
      </c>
      <c r="E33" s="3">
        <v>0</v>
      </c>
      <c r="F33" s="3">
        <v>0</v>
      </c>
      <c r="G33" s="3">
        <v>1</v>
      </c>
      <c r="H33" s="3">
        <v>0</v>
      </c>
      <c r="I33" s="3">
        <v>3</v>
      </c>
      <c r="J33" s="3">
        <v>1</v>
      </c>
      <c r="K33">
        <f t="shared" si="0"/>
        <v>7</v>
      </c>
    </row>
    <row r="34" spans="1:11" x14ac:dyDescent="0.25">
      <c r="A34" s="5">
        <v>32</v>
      </c>
      <c r="B34" s="12" t="str">
        <f>IF(A34&lt;=ZREBOVANIE!$M$1,VLOOKUP(A34,RYBARI!A:C,3,0),"x")</f>
        <v>Zrubec Róbert</v>
      </c>
      <c r="C34" s="3">
        <v>5</v>
      </c>
      <c r="D34" s="3">
        <v>5</v>
      </c>
      <c r="E34" s="3">
        <v>2</v>
      </c>
      <c r="F34" s="3">
        <v>3</v>
      </c>
      <c r="G34" s="3">
        <v>3</v>
      </c>
      <c r="H34" s="3">
        <v>0</v>
      </c>
      <c r="I34" s="3">
        <v>2</v>
      </c>
      <c r="J34" s="3">
        <v>4</v>
      </c>
      <c r="K34">
        <f t="shared" si="0"/>
        <v>24</v>
      </c>
    </row>
    <row r="35" spans="1:11" x14ac:dyDescent="0.25">
      <c r="A35" s="5">
        <v>33</v>
      </c>
      <c r="B35" s="12" t="str">
        <f>IF(A35&lt;=ZREBOVANIE!$M$1,VLOOKUP(A35,RYBARI!A:C,3,0),"x")</f>
        <v>Florek Tomáš</v>
      </c>
      <c r="C35" s="3">
        <v>5</v>
      </c>
      <c r="D35" s="3">
        <v>2</v>
      </c>
      <c r="E35" s="3">
        <v>0</v>
      </c>
      <c r="F35" s="3">
        <v>0</v>
      </c>
      <c r="G35" s="3">
        <v>2</v>
      </c>
      <c r="H35" s="3">
        <v>0</v>
      </c>
      <c r="I35" s="3">
        <v>0</v>
      </c>
      <c r="J35" s="3">
        <v>2</v>
      </c>
      <c r="K35">
        <f t="shared" si="0"/>
        <v>11</v>
      </c>
    </row>
    <row r="36" spans="1:11" x14ac:dyDescent="0.25">
      <c r="A36" s="5">
        <v>34</v>
      </c>
      <c r="B36" s="12" t="str">
        <f>IF(A36&lt;=ZREBOVANIE!$M$1,VLOOKUP(A36,RYBARI!A:C,3,0),"x")</f>
        <v>Pavlíček Ľuboš</v>
      </c>
      <c r="C36" s="3">
        <v>5</v>
      </c>
      <c r="D36" s="3">
        <v>1</v>
      </c>
      <c r="E36" s="3">
        <v>1</v>
      </c>
      <c r="F36" s="3">
        <v>0</v>
      </c>
      <c r="G36" s="3">
        <v>1</v>
      </c>
      <c r="H36" s="3">
        <v>1</v>
      </c>
      <c r="I36" s="3">
        <v>1</v>
      </c>
      <c r="J36" s="3">
        <v>4</v>
      </c>
      <c r="K36">
        <f t="shared" si="0"/>
        <v>14</v>
      </c>
    </row>
    <row r="37" spans="1:11" x14ac:dyDescent="0.25">
      <c r="A37" s="5">
        <v>35</v>
      </c>
      <c r="B37" s="12" t="str">
        <f>IF(A37&lt;=ZREBOVANIE!$M$1,VLOOKUP(A37,RYBARI!A:C,3,0),"x")</f>
        <v>Petráš Martin</v>
      </c>
      <c r="C37" s="3">
        <v>2</v>
      </c>
      <c r="D37" s="3">
        <v>4</v>
      </c>
      <c r="E37" s="3">
        <v>3</v>
      </c>
      <c r="F37" s="3">
        <v>4</v>
      </c>
      <c r="G37" s="3">
        <v>5</v>
      </c>
      <c r="H37" s="3">
        <v>5</v>
      </c>
      <c r="I37" s="3">
        <v>4</v>
      </c>
      <c r="J37" s="3">
        <v>2</v>
      </c>
      <c r="K37">
        <f t="shared" si="0"/>
        <v>29</v>
      </c>
    </row>
    <row r="38" spans="1:11" x14ac:dyDescent="0.25">
      <c r="A38" s="5">
        <v>36</v>
      </c>
      <c r="B38" s="12" t="str">
        <f>IF(A38&lt;=ZREBOVANIE!$M$1,VLOOKUP(A38,RYBARI!A:C,3,0),"x")</f>
        <v>Hrivňák Ivan</v>
      </c>
      <c r="C38" s="3">
        <v>3</v>
      </c>
      <c r="D38" s="3">
        <v>2</v>
      </c>
      <c r="E38" s="3">
        <v>1</v>
      </c>
      <c r="F38" s="3">
        <v>2</v>
      </c>
      <c r="G38" s="3">
        <v>0</v>
      </c>
      <c r="H38" s="3">
        <v>0</v>
      </c>
      <c r="I38" s="3">
        <v>0</v>
      </c>
      <c r="J38" s="3">
        <v>1</v>
      </c>
      <c r="K38">
        <f t="shared" si="0"/>
        <v>9</v>
      </c>
    </row>
    <row r="39" spans="1:11" x14ac:dyDescent="0.25">
      <c r="A39" s="5">
        <v>37</v>
      </c>
      <c r="B39" s="12" t="str">
        <f>IF(A39&lt;=ZREBOVANIE!$M$1,VLOOKUP(A39,RYBARI!A:C,3,0),"x")</f>
        <v>Mádr Tomáš</v>
      </c>
      <c r="C39" s="3">
        <v>2</v>
      </c>
      <c r="D39" s="3">
        <v>1</v>
      </c>
      <c r="E39" s="3">
        <v>0</v>
      </c>
      <c r="F39" s="3">
        <v>0</v>
      </c>
      <c r="G39" s="3">
        <v>1</v>
      </c>
      <c r="H39" s="3">
        <v>1</v>
      </c>
      <c r="I39" s="3">
        <v>1</v>
      </c>
      <c r="J39" s="3">
        <v>0</v>
      </c>
      <c r="K39">
        <f t="shared" si="0"/>
        <v>6</v>
      </c>
    </row>
    <row r="40" spans="1:11" x14ac:dyDescent="0.25">
      <c r="A40" s="5">
        <v>38</v>
      </c>
      <c r="B40" s="12" t="str">
        <f>IF(A40&lt;=ZREBOVANIE!$M$1,VLOOKUP(A40,RYBARI!A:C,3,0),"x")</f>
        <v>Slávik Igor</v>
      </c>
      <c r="C40" s="3">
        <v>5</v>
      </c>
      <c r="D40" s="3">
        <v>2</v>
      </c>
      <c r="E40" s="3">
        <v>2</v>
      </c>
      <c r="F40" s="3">
        <v>2</v>
      </c>
      <c r="G40" s="3">
        <v>2</v>
      </c>
      <c r="H40" s="3">
        <v>1</v>
      </c>
      <c r="I40" s="3">
        <v>5</v>
      </c>
      <c r="J40" s="3">
        <v>7</v>
      </c>
      <c r="K40">
        <f t="shared" si="0"/>
        <v>26</v>
      </c>
    </row>
    <row r="41" spans="1:11" x14ac:dyDescent="0.25">
      <c r="A41" s="5">
        <v>39</v>
      </c>
      <c r="B41" s="12" t="str">
        <f>IF(A41&lt;=ZREBOVANIE!$M$1,VLOOKUP(A41,RYBARI!A:C,3,0),"x")</f>
        <v>Petríček Stanislav</v>
      </c>
      <c r="C41" s="3">
        <v>5</v>
      </c>
      <c r="D41" s="3">
        <v>2</v>
      </c>
      <c r="E41" s="3">
        <v>5</v>
      </c>
      <c r="F41" s="3">
        <v>0</v>
      </c>
      <c r="G41" s="3">
        <v>3</v>
      </c>
      <c r="H41" s="3">
        <v>1</v>
      </c>
      <c r="I41" s="3">
        <v>1</v>
      </c>
      <c r="J41" s="3">
        <v>2</v>
      </c>
      <c r="K41">
        <f t="shared" si="0"/>
        <v>19</v>
      </c>
    </row>
    <row r="42" spans="1:11" x14ac:dyDescent="0.25">
      <c r="A42" s="5">
        <v>40</v>
      </c>
      <c r="B42" s="12" t="str">
        <f>IF(A42&lt;=ZREBOVANIE!$M$1,VLOOKUP(A42,RYBARI!A:C,3,0),"x")</f>
        <v>Smorada Ján</v>
      </c>
      <c r="C42" s="3">
        <v>3</v>
      </c>
      <c r="D42" s="3">
        <v>1</v>
      </c>
      <c r="E42" s="3">
        <v>3</v>
      </c>
      <c r="F42" s="3">
        <v>1</v>
      </c>
      <c r="G42" s="3">
        <v>1</v>
      </c>
      <c r="H42" s="3">
        <v>5</v>
      </c>
      <c r="I42" s="3">
        <v>0</v>
      </c>
      <c r="J42" s="3">
        <v>2</v>
      </c>
      <c r="K42">
        <f t="shared" si="0"/>
        <v>16</v>
      </c>
    </row>
    <row r="43" spans="1:11" x14ac:dyDescent="0.25">
      <c r="A43" s="5">
        <v>41</v>
      </c>
      <c r="B43" s="12" t="str">
        <f>IF(A43&lt;=ZREBOVANIE!$M$1,VLOOKUP(A43,RYBARI!A:C,3,0),"x")</f>
        <v>Schwarcz Roman</v>
      </c>
      <c r="C43" s="3">
        <v>5</v>
      </c>
      <c r="D43" s="3">
        <v>2</v>
      </c>
      <c r="E43" s="3">
        <v>3</v>
      </c>
      <c r="F43" s="3">
        <v>1</v>
      </c>
      <c r="G43" s="3">
        <v>1</v>
      </c>
      <c r="H43" s="3">
        <v>2</v>
      </c>
      <c r="I43" s="3">
        <v>2</v>
      </c>
      <c r="J43" s="3">
        <v>1</v>
      </c>
      <c r="K43">
        <f t="shared" si="0"/>
        <v>17</v>
      </c>
    </row>
    <row r="44" spans="1:11" x14ac:dyDescent="0.25">
      <c r="A44" s="5">
        <v>42</v>
      </c>
      <c r="B44" s="12" t="str">
        <f>IF(A44&lt;=ZREBOVANIE!$M$1,VLOOKUP(A44,RYBARI!A:C,3,0),"x")</f>
        <v>Petríček Jaroslav</v>
      </c>
      <c r="C44" s="3">
        <v>7</v>
      </c>
      <c r="D44" s="3">
        <v>1</v>
      </c>
      <c r="E44" s="3">
        <v>3</v>
      </c>
      <c r="F44" s="3">
        <v>3</v>
      </c>
      <c r="G44" s="3">
        <v>2</v>
      </c>
      <c r="H44" s="3">
        <v>4</v>
      </c>
      <c r="I44" s="3">
        <v>5</v>
      </c>
      <c r="J44" s="3">
        <v>2</v>
      </c>
      <c r="K44">
        <f t="shared" si="0"/>
        <v>27</v>
      </c>
    </row>
    <row r="45" spans="1:11" x14ac:dyDescent="0.25">
      <c r="A45" s="5">
        <v>43</v>
      </c>
      <c r="B45" s="12" t="str">
        <f>IF(A45&lt;=ZREBOVANIE!$M$1,VLOOKUP(A45,RYBARI!A:C,3,0),"x")</f>
        <v>Michalka Marián</v>
      </c>
      <c r="C45" s="3">
        <v>5</v>
      </c>
      <c r="D45" s="3">
        <v>6</v>
      </c>
      <c r="E45" s="3">
        <v>1</v>
      </c>
      <c r="F45" s="3">
        <v>0</v>
      </c>
      <c r="G45" s="3">
        <v>4</v>
      </c>
      <c r="H45" s="3">
        <v>1</v>
      </c>
      <c r="I45" s="3">
        <v>0</v>
      </c>
      <c r="J45" s="3">
        <v>5</v>
      </c>
      <c r="K45">
        <f t="shared" si="0"/>
        <v>22</v>
      </c>
    </row>
    <row r="46" spans="1:11" x14ac:dyDescent="0.25">
      <c r="A46" s="5">
        <v>44</v>
      </c>
      <c r="B46" s="12" t="str">
        <f>IF(A46&lt;=ZREBOVANIE!$M$1,VLOOKUP(A46,RYBARI!A:C,3,0),"x")</f>
        <v>Pisarovič Erik</v>
      </c>
      <c r="C46" s="3">
        <v>1</v>
      </c>
      <c r="D46" s="3">
        <v>1</v>
      </c>
      <c r="E46" s="3">
        <v>2</v>
      </c>
      <c r="F46" s="3">
        <v>3</v>
      </c>
      <c r="G46" s="3">
        <v>1</v>
      </c>
      <c r="H46" s="3">
        <v>1</v>
      </c>
      <c r="I46" s="3">
        <v>3</v>
      </c>
      <c r="J46" s="3">
        <v>1</v>
      </c>
      <c r="K46">
        <f t="shared" si="0"/>
        <v>13</v>
      </c>
    </row>
    <row r="47" spans="1:11" x14ac:dyDescent="0.25">
      <c r="A47" s="5">
        <v>45</v>
      </c>
      <c r="B47" s="12" t="str">
        <f>IF(A47&lt;=ZREBOVANIE!$M$1,VLOOKUP(A47,RYBARI!A:C,3,0),"x")</f>
        <v>Popovič Milan</v>
      </c>
      <c r="C47" s="3">
        <v>6</v>
      </c>
      <c r="D47" s="3">
        <v>3</v>
      </c>
      <c r="E47" s="3">
        <v>3</v>
      </c>
      <c r="F47" s="3">
        <v>2</v>
      </c>
      <c r="G47" s="3">
        <v>3</v>
      </c>
      <c r="H47" s="3">
        <v>3</v>
      </c>
      <c r="I47" s="3">
        <v>1</v>
      </c>
      <c r="J47" s="3">
        <v>0</v>
      </c>
      <c r="K47">
        <f t="shared" si="0"/>
        <v>21</v>
      </c>
    </row>
    <row r="48" spans="1:11" x14ac:dyDescent="0.25">
      <c r="A48" s="5">
        <v>46</v>
      </c>
      <c r="B48" s="12" t="str">
        <f>IF(A48&lt;=ZREBOVANIE!$M$1,VLOOKUP(A48,RYBARI!A:C,3,0),"x")</f>
        <v>Slávik Michal</v>
      </c>
      <c r="C48" s="3">
        <v>2</v>
      </c>
      <c r="D48" s="3">
        <v>3</v>
      </c>
      <c r="E48" s="3">
        <v>1</v>
      </c>
      <c r="F48" s="3">
        <v>4</v>
      </c>
      <c r="G48" s="3">
        <v>1</v>
      </c>
      <c r="H48" s="3">
        <v>4</v>
      </c>
      <c r="I48" s="3">
        <v>4</v>
      </c>
      <c r="J48" s="3">
        <v>1</v>
      </c>
      <c r="K48">
        <f t="shared" si="0"/>
        <v>20</v>
      </c>
    </row>
    <row r="49" spans="1:11" x14ac:dyDescent="0.25">
      <c r="A49" s="5">
        <v>47</v>
      </c>
      <c r="B49" s="12" t="str">
        <f>IF(A49&lt;=ZREBOVANIE!$M$1,VLOOKUP(A49,RYBARI!A:C,3,0),"x")</f>
        <v>Medo Peter</v>
      </c>
      <c r="C49" s="3">
        <v>4</v>
      </c>
      <c r="D49" s="3">
        <v>1</v>
      </c>
      <c r="E49" s="3">
        <v>2</v>
      </c>
      <c r="F49" s="3">
        <v>2</v>
      </c>
      <c r="G49" s="3">
        <v>3</v>
      </c>
      <c r="H49" s="3">
        <v>1</v>
      </c>
      <c r="I49" s="3">
        <v>1</v>
      </c>
      <c r="J49" s="3">
        <v>0</v>
      </c>
      <c r="K49">
        <f t="shared" si="0"/>
        <v>14</v>
      </c>
    </row>
    <row r="50" spans="1:11" x14ac:dyDescent="0.25">
      <c r="A50" s="5">
        <v>48</v>
      </c>
      <c r="B50" s="12" t="str">
        <f>IF(A50&lt;=ZREBOVANIE!$M$1,VLOOKUP(A50,RYBARI!A:C,3,0),"x")</f>
        <v>x</v>
      </c>
      <c r="C50" s="3"/>
      <c r="D50" s="3"/>
      <c r="E50" s="3"/>
      <c r="F50" s="3"/>
      <c r="G50" s="3"/>
      <c r="H50" s="3"/>
      <c r="I50" s="3"/>
      <c r="J50" s="3"/>
      <c r="K50">
        <f t="shared" si="0"/>
        <v>0</v>
      </c>
    </row>
    <row r="51" spans="1:11" x14ac:dyDescent="0.25">
      <c r="A51" s="5">
        <v>49</v>
      </c>
      <c r="B51" s="12" t="str">
        <f>IF(A51&lt;=ZREBOVANIE!$M$1,VLOOKUP(A51,RYBARI!A:C,3,0),"x")</f>
        <v>x</v>
      </c>
      <c r="C51" s="3"/>
      <c r="D51" s="3"/>
      <c r="E51" s="3"/>
      <c r="F51" s="3"/>
      <c r="G51" s="3"/>
      <c r="H51" s="3"/>
      <c r="I51" s="3"/>
      <c r="J51" s="3"/>
      <c r="K51">
        <f t="shared" si="0"/>
        <v>0</v>
      </c>
    </row>
    <row r="52" spans="1:11" x14ac:dyDescent="0.25">
      <c r="A52" s="5">
        <v>50</v>
      </c>
      <c r="B52" s="12" t="str">
        <f>IF(A52&lt;=ZREBOVANIE!$M$1,VLOOKUP(A52,RYBARI!A:C,3,0),"x")</f>
        <v>x</v>
      </c>
      <c r="C52" s="3"/>
      <c r="D52" s="3"/>
      <c r="E52" s="3"/>
      <c r="F52" s="3"/>
      <c r="G52" s="3"/>
      <c r="H52" s="3"/>
      <c r="I52" s="3"/>
      <c r="J52" s="3"/>
      <c r="K52">
        <f t="shared" si="0"/>
        <v>0</v>
      </c>
    </row>
  </sheetData>
  <mergeCells count="1">
    <mergeCell ref="C1:J1"/>
  </mergeCells>
  <conditionalFormatting sqref="A3:J52">
    <cfRule type="expression" dxfId="1" priority="1">
      <formula>ROW(A3)-2&gt;$N$2</formula>
    </cfRule>
  </conditionalFormatting>
  <pageMargins left="0.7" right="0.7" top="0.78740157499999996" bottom="0.78740157499999996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3" name="Button 1">
              <controlPr defaultSize="0" print="0" autoFill="0" autoPict="0" macro="[0]!vymazat_Tabulku">
                <anchor moveWithCells="1" sizeWithCells="1">
                  <from>
                    <xdr:col>12</xdr:col>
                    <xdr:colOff>390525</xdr:colOff>
                    <xdr:row>0</xdr:row>
                    <xdr:rowOff>57150</xdr:rowOff>
                  </from>
                  <to>
                    <xdr:col>14</xdr:col>
                    <xdr:colOff>400050</xdr:colOff>
                    <xdr:row>1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R193"/>
  <sheetViews>
    <sheetView workbookViewId="0">
      <pane ySplit="1" topLeftCell="A107" activePane="bottomLeft" state="frozen"/>
      <selection pane="bottomLeft" activeCell="K120" sqref="K120"/>
    </sheetView>
  </sheetViews>
  <sheetFormatPr defaultRowHeight="15" x14ac:dyDescent="0.25"/>
  <cols>
    <col min="1" max="1" width="4.7109375" bestFit="1" customWidth="1"/>
    <col min="2" max="3" width="3" bestFit="1" customWidth="1"/>
    <col min="4" max="5" width="17.7109375" style="14" customWidth="1"/>
    <col min="6" max="7" width="10.42578125" bestFit="1" customWidth="1"/>
    <col min="8" max="9" width="11.28515625" style="9" bestFit="1" customWidth="1"/>
    <col min="13" max="17" width="8.85546875" hidden="1" customWidth="1"/>
    <col min="18" max="19" width="0" hidden="1" customWidth="1"/>
  </cols>
  <sheetData>
    <row r="1" spans="1:18" s="1" customFormat="1" x14ac:dyDescent="0.25">
      <c r="A1" s="1" t="s">
        <v>18</v>
      </c>
      <c r="B1" s="1" t="s">
        <v>29</v>
      </c>
      <c r="C1" s="1" t="s">
        <v>30</v>
      </c>
      <c r="D1" s="13" t="s">
        <v>19</v>
      </c>
      <c r="E1" s="13" t="s">
        <v>20</v>
      </c>
      <c r="F1" s="1" t="s">
        <v>21</v>
      </c>
      <c r="G1" s="1" t="s">
        <v>22</v>
      </c>
      <c r="H1" s="8" t="s">
        <v>23</v>
      </c>
      <c r="I1" s="8" t="s">
        <v>24</v>
      </c>
      <c r="M1" t="e">
        <f>INDEX(TABULKA!$B$3:$B$52,$B1)</f>
        <v>#VALUE!</v>
      </c>
      <c r="N1" t="e">
        <f>INDEX(TABULKA!$B$3:$B$52,$C1)</f>
        <v>#VALUE!</v>
      </c>
      <c r="O1" t="e">
        <f ca="1">IF(ISBLANK(INDIRECT(ADDRESS(K1+2,$A1+2,1,1,"tabulka"),1)),"-",INDIRECT(ADDRESS(K1+2,$A1+2,1,1,"tabulka"),1))</f>
        <v>#VALUE!</v>
      </c>
      <c r="P1" t="e">
        <f ca="1">IF(ISBLANK(INDIRECT(ADDRESS(L1+2,$A1+2,1,1,"tabulka"),1)),"-",INDIRECT(ADDRESS(L1+2,$A1+2,1,1,"tabulka"),1))</f>
        <v>#VALUE!</v>
      </c>
      <c r="Q1" s="9">
        <f t="shared" ref="Q1" si="0">IF(OR($F1="-",$G1="-"),0,IF($F1&gt;$G1,3,IF(AND($F1=0,$G1=0),1,IF($F1=$G1,1.5,0))))</f>
        <v>0</v>
      </c>
      <c r="R1" s="9">
        <f t="shared" ref="R1" si="1">IF(OR($F1="-",$G1="-"),0,IF($F1&lt;$G1,3,IF(AND($F1=0,$G1=0),1,IF($F1=$G1,1.5,0))))</f>
        <v>3</v>
      </c>
    </row>
    <row r="2" spans="1:18" x14ac:dyDescent="0.25">
      <c r="A2">
        <v>1</v>
      </c>
      <c r="B2">
        <v>1</v>
      </c>
      <c r="C2">
        <v>2</v>
      </c>
      <c r="D2" t="str">
        <f>INDEX(TABULKA!$B$3:$B$52,$B2)</f>
        <v>Šenigla Peter</v>
      </c>
      <c r="E2" t="str">
        <f>INDEX(TABULKA!$B$3:$B$52,$C2)</f>
        <v>Masarech Michal</v>
      </c>
      <c r="F2">
        <f t="shared" ref="F2:F33" ca="1" si="2">IF(ISBLANK(INDIRECT(ADDRESS(B2+2,$A2+2,1,1,"tabulka"),1)),"-",INDIRECT(ADDRESS(B2+2,$A2+2,1,1,"tabulka"),1))</f>
        <v>4</v>
      </c>
      <c r="G2">
        <f t="shared" ref="G2:G33" ca="1" si="3">IF(ISBLANK(INDIRECT(ADDRESS(C2+2,$A2+2,1,1,"tabulka"),1)),"-",INDIRECT(ADDRESS(C2+2,$A2+2,1,1,"tabulka"),1))</f>
        <v>0</v>
      </c>
      <c r="H2" s="9">
        <f t="shared" ref="H2:H33" ca="1" si="4">IF(OR($F2="-",$G2="-"),0,IF($F2&gt;$G2,3,IF(AND($F2=0,$G2=0),1,IF($F2=$G2,1.5,0))))</f>
        <v>3</v>
      </c>
      <c r="I2" s="9">
        <f t="shared" ref="I2:I24" ca="1" si="5">IF(OR($F2="-",$G2="-"),0,IF($F2&lt;$G2,3,IF(AND($F2=0,$G2=0),1,IF($F2=$G2,1.5,0))))</f>
        <v>0</v>
      </c>
    </row>
    <row r="3" spans="1:18" x14ac:dyDescent="0.25">
      <c r="A3">
        <v>1</v>
      </c>
      <c r="B3">
        <v>3</v>
      </c>
      <c r="C3">
        <v>4</v>
      </c>
      <c r="D3" t="str">
        <f>INDEX(TABULKA!$B$3:$B$52,$B3)</f>
        <v>Mešenec Martin</v>
      </c>
      <c r="E3" t="str">
        <f>INDEX(TABULKA!$B$3:$B$52,$C3)</f>
        <v>Drančák David</v>
      </c>
      <c r="F3">
        <f t="shared" ca="1" si="2"/>
        <v>1</v>
      </c>
      <c r="G3">
        <f t="shared" ca="1" si="3"/>
        <v>1</v>
      </c>
      <c r="H3" s="9">
        <f t="shared" ca="1" si="4"/>
        <v>1.5</v>
      </c>
      <c r="I3" s="9">
        <f t="shared" ca="1" si="5"/>
        <v>1.5</v>
      </c>
    </row>
    <row r="4" spans="1:18" x14ac:dyDescent="0.25">
      <c r="A4">
        <v>1</v>
      </c>
      <c r="B4">
        <v>5</v>
      </c>
      <c r="C4">
        <v>6</v>
      </c>
      <c r="D4" t="str">
        <f>INDEX(TABULKA!$B$3:$B$52,$B4)</f>
        <v>Vančík Juraj</v>
      </c>
      <c r="E4" t="str">
        <f>INDEX(TABULKA!$B$3:$B$52,$C4)</f>
        <v>Mašan Tomáš</v>
      </c>
      <c r="F4">
        <f t="shared" ca="1" si="2"/>
        <v>0</v>
      </c>
      <c r="G4">
        <f t="shared" ca="1" si="3"/>
        <v>2</v>
      </c>
      <c r="H4" s="9">
        <f t="shared" ca="1" si="4"/>
        <v>0</v>
      </c>
      <c r="I4" s="9">
        <f t="shared" ca="1" si="5"/>
        <v>3</v>
      </c>
    </row>
    <row r="5" spans="1:18" x14ac:dyDescent="0.25">
      <c r="A5">
        <v>1</v>
      </c>
      <c r="B5">
        <v>7</v>
      </c>
      <c r="C5">
        <v>8</v>
      </c>
      <c r="D5" t="str">
        <f>INDEX(TABULKA!$B$3:$B$52,$B5)</f>
        <v>Daněk Michal</v>
      </c>
      <c r="E5" t="str">
        <f>INDEX(TABULKA!$B$3:$B$52,$C5)</f>
        <v>Kochan Ladislav</v>
      </c>
      <c r="F5">
        <f t="shared" ca="1" si="2"/>
        <v>2</v>
      </c>
      <c r="G5">
        <f t="shared" ca="1" si="3"/>
        <v>3</v>
      </c>
      <c r="H5" s="9">
        <f t="shared" ca="1" si="4"/>
        <v>0</v>
      </c>
      <c r="I5" s="9">
        <f t="shared" ca="1" si="5"/>
        <v>3</v>
      </c>
    </row>
    <row r="6" spans="1:18" x14ac:dyDescent="0.25">
      <c r="A6">
        <v>1</v>
      </c>
      <c r="B6">
        <v>9</v>
      </c>
      <c r="C6">
        <v>10</v>
      </c>
      <c r="D6" t="str">
        <f>INDEX(TABULKA!$B$3:$B$52,$B6)</f>
        <v>Spáčil Matej</v>
      </c>
      <c r="E6" t="str">
        <f>INDEX(TABULKA!$B$3:$B$52,$C6)</f>
        <v>Kollár Mikuláš</v>
      </c>
      <c r="F6">
        <f t="shared" ca="1" si="2"/>
        <v>2</v>
      </c>
      <c r="G6">
        <f t="shared" ca="1" si="3"/>
        <v>5</v>
      </c>
      <c r="H6" s="9">
        <f t="shared" ca="1" si="4"/>
        <v>0</v>
      </c>
      <c r="I6" s="9">
        <f t="shared" ca="1" si="5"/>
        <v>3</v>
      </c>
    </row>
    <row r="7" spans="1:18" x14ac:dyDescent="0.25">
      <c r="A7">
        <v>1</v>
      </c>
      <c r="B7">
        <v>11</v>
      </c>
      <c r="C7">
        <v>12</v>
      </c>
      <c r="D7" t="str">
        <f>INDEX(TABULKA!$B$3:$B$52,$B7)</f>
        <v>Kuhajda Rastislav</v>
      </c>
      <c r="E7" t="str">
        <f>INDEX(TABULKA!$B$3:$B$52,$C7)</f>
        <v>Šintál Adam</v>
      </c>
      <c r="F7">
        <f t="shared" ca="1" si="2"/>
        <v>4</v>
      </c>
      <c r="G7">
        <f t="shared" ca="1" si="3"/>
        <v>4</v>
      </c>
      <c r="H7" s="9">
        <f t="shared" ca="1" si="4"/>
        <v>1.5</v>
      </c>
      <c r="I7" s="9">
        <f t="shared" ca="1" si="5"/>
        <v>1.5</v>
      </c>
    </row>
    <row r="8" spans="1:18" x14ac:dyDescent="0.25">
      <c r="A8">
        <v>1</v>
      </c>
      <c r="B8">
        <v>13</v>
      </c>
      <c r="C8">
        <v>14</v>
      </c>
      <c r="D8" t="str">
        <f>INDEX(TABULKA!$B$3:$B$52,$B8)</f>
        <v>Kemencik Zoltán</v>
      </c>
      <c r="E8" t="str">
        <f>INDEX(TABULKA!$B$3:$B$52,$C8)</f>
        <v>Buršák Roman</v>
      </c>
      <c r="F8">
        <f t="shared" ca="1" si="2"/>
        <v>1</v>
      </c>
      <c r="G8">
        <f t="shared" ca="1" si="3"/>
        <v>3</v>
      </c>
      <c r="H8" s="9">
        <f t="shared" ca="1" si="4"/>
        <v>0</v>
      </c>
      <c r="I8" s="9">
        <f t="shared" ca="1" si="5"/>
        <v>3</v>
      </c>
    </row>
    <row r="9" spans="1:18" x14ac:dyDescent="0.25">
      <c r="A9">
        <v>1</v>
      </c>
      <c r="B9">
        <v>15</v>
      </c>
      <c r="C9">
        <v>16</v>
      </c>
      <c r="D9" t="str">
        <f>INDEX(TABULKA!$B$3:$B$52,$B9)</f>
        <v>Jarka Pavel</v>
      </c>
      <c r="E9" t="str">
        <f>INDEX(TABULKA!$B$3:$B$52,$C9)</f>
        <v>Kriho Marián</v>
      </c>
      <c r="F9">
        <f t="shared" ca="1" si="2"/>
        <v>2</v>
      </c>
      <c r="G9">
        <f t="shared" ca="1" si="3"/>
        <v>5</v>
      </c>
      <c r="H9" s="9">
        <f t="shared" ca="1" si="4"/>
        <v>0</v>
      </c>
      <c r="I9" s="9">
        <f t="shared" ca="1" si="5"/>
        <v>3</v>
      </c>
    </row>
    <row r="10" spans="1:18" x14ac:dyDescent="0.25">
      <c r="A10">
        <v>1</v>
      </c>
      <c r="B10">
        <v>17</v>
      </c>
      <c r="C10">
        <v>18</v>
      </c>
      <c r="D10" t="str">
        <f>INDEX(TABULKA!$B$3:$B$52,$B10)</f>
        <v>Onofrej Ivan</v>
      </c>
      <c r="E10" t="str">
        <f>INDEX(TABULKA!$B$3:$B$52,$C10)</f>
        <v>Smorada Marek</v>
      </c>
      <c r="F10">
        <f t="shared" ca="1" si="2"/>
        <v>1</v>
      </c>
      <c r="G10">
        <f t="shared" ca="1" si="3"/>
        <v>2</v>
      </c>
      <c r="H10" s="9">
        <f t="shared" ca="1" si="4"/>
        <v>0</v>
      </c>
      <c r="I10" s="9">
        <f t="shared" ca="1" si="5"/>
        <v>3</v>
      </c>
    </row>
    <row r="11" spans="1:18" x14ac:dyDescent="0.25">
      <c r="A11">
        <v>1</v>
      </c>
      <c r="B11">
        <v>19</v>
      </c>
      <c r="C11">
        <v>20</v>
      </c>
      <c r="D11" t="str">
        <f>INDEX(TABULKA!$B$3:$B$52,$B11)</f>
        <v>Hornák Filip</v>
      </c>
      <c r="E11" t="str">
        <f>INDEX(TABULKA!$B$3:$B$52,$C11)</f>
        <v>Mičo Martin</v>
      </c>
      <c r="F11">
        <f t="shared" ca="1" si="2"/>
        <v>2</v>
      </c>
      <c r="G11">
        <f t="shared" ca="1" si="3"/>
        <v>5</v>
      </c>
      <c r="H11" s="9">
        <f t="shared" ca="1" si="4"/>
        <v>0</v>
      </c>
      <c r="I11" s="9">
        <f t="shared" ca="1" si="5"/>
        <v>3</v>
      </c>
    </row>
    <row r="12" spans="1:18" x14ac:dyDescent="0.25">
      <c r="A12">
        <v>1</v>
      </c>
      <c r="B12">
        <v>21</v>
      </c>
      <c r="C12">
        <v>22</v>
      </c>
      <c r="D12" t="str">
        <f>INDEX(TABULKA!$B$3:$B$52,$B12)</f>
        <v>Medo Marián</v>
      </c>
      <c r="E12" t="str">
        <f>INDEX(TABULKA!$B$3:$B$52,$C12)</f>
        <v>Belovič Radoslav</v>
      </c>
      <c r="F12">
        <f t="shared" ca="1" si="2"/>
        <v>5</v>
      </c>
      <c r="G12">
        <f t="shared" ca="1" si="3"/>
        <v>9</v>
      </c>
      <c r="H12" s="9">
        <f t="shared" ca="1" si="4"/>
        <v>0</v>
      </c>
      <c r="I12" s="9">
        <f t="shared" ca="1" si="5"/>
        <v>3</v>
      </c>
    </row>
    <row r="13" spans="1:18" x14ac:dyDescent="0.25">
      <c r="A13">
        <v>1</v>
      </c>
      <c r="B13">
        <v>23</v>
      </c>
      <c r="C13">
        <v>24</v>
      </c>
      <c r="D13" t="str">
        <f>INDEX(TABULKA!$B$3:$B$52,$B13)</f>
        <v>Beňo Gabriel</v>
      </c>
      <c r="E13" t="str">
        <f>INDEX(TABULKA!$B$3:$B$52,$C13)</f>
        <v>Pecník Branislav</v>
      </c>
      <c r="F13">
        <f t="shared" ca="1" si="2"/>
        <v>3</v>
      </c>
      <c r="G13">
        <f t="shared" ca="1" si="3"/>
        <v>4</v>
      </c>
      <c r="H13" s="9">
        <f t="shared" ca="1" si="4"/>
        <v>0</v>
      </c>
      <c r="I13" s="9">
        <f t="shared" ca="1" si="5"/>
        <v>3</v>
      </c>
    </row>
    <row r="14" spans="1:18" x14ac:dyDescent="0.25">
      <c r="A14">
        <v>1</v>
      </c>
      <c r="B14">
        <v>25</v>
      </c>
      <c r="C14">
        <v>26</v>
      </c>
      <c r="D14" t="str">
        <f>INDEX(TABULKA!$B$3:$B$52,$B14)</f>
        <v>Drahoš Matúš</v>
      </c>
      <c r="E14" t="str">
        <f>INDEX(TABULKA!$B$3:$B$52,$C14)</f>
        <v>Krnčan Juraj</v>
      </c>
      <c r="F14">
        <f t="shared" ca="1" si="2"/>
        <v>2</v>
      </c>
      <c r="G14">
        <f t="shared" ca="1" si="3"/>
        <v>3</v>
      </c>
      <c r="H14" s="9">
        <f t="shared" ca="1" si="4"/>
        <v>0</v>
      </c>
      <c r="I14" s="9">
        <f t="shared" ca="1" si="5"/>
        <v>3</v>
      </c>
    </row>
    <row r="15" spans="1:18" x14ac:dyDescent="0.25">
      <c r="A15">
        <v>1</v>
      </c>
      <c r="B15">
        <v>27</v>
      </c>
      <c r="C15">
        <v>28</v>
      </c>
      <c r="D15" t="str">
        <f>INDEX(TABULKA!$B$3:$B$52,$B15)</f>
        <v>Mrázik Juraj</v>
      </c>
      <c r="E15" t="str">
        <f>INDEX(TABULKA!$B$3:$B$52,$C15)</f>
        <v>Šenigla Vladimír</v>
      </c>
      <c r="F15">
        <f t="shared" ca="1" si="2"/>
        <v>1</v>
      </c>
      <c r="G15">
        <f t="shared" ca="1" si="3"/>
        <v>2</v>
      </c>
      <c r="H15" s="9">
        <f t="shared" ca="1" si="4"/>
        <v>0</v>
      </c>
      <c r="I15" s="9">
        <f t="shared" ca="1" si="5"/>
        <v>3</v>
      </c>
    </row>
    <row r="16" spans="1:18" x14ac:dyDescent="0.25">
      <c r="A16">
        <v>1</v>
      </c>
      <c r="B16">
        <v>29</v>
      </c>
      <c r="C16">
        <v>30</v>
      </c>
      <c r="D16" t="str">
        <f>INDEX(TABULKA!$B$3:$B$52,$B16)</f>
        <v>Révay Dušan</v>
      </c>
      <c r="E16" t="str">
        <f>INDEX(TABULKA!$B$3:$B$52,$C16)</f>
        <v>Borovica Jozef</v>
      </c>
      <c r="F16">
        <f t="shared" ca="1" si="2"/>
        <v>1</v>
      </c>
      <c r="G16">
        <f t="shared" ca="1" si="3"/>
        <v>5</v>
      </c>
      <c r="H16" s="9">
        <f t="shared" ca="1" si="4"/>
        <v>0</v>
      </c>
      <c r="I16" s="9">
        <f t="shared" ca="1" si="5"/>
        <v>3</v>
      </c>
    </row>
    <row r="17" spans="1:9" x14ac:dyDescent="0.25">
      <c r="A17">
        <v>1</v>
      </c>
      <c r="B17">
        <v>31</v>
      </c>
      <c r="C17">
        <v>32</v>
      </c>
      <c r="D17" t="str">
        <f>INDEX(TABULKA!$B$3:$B$52,$B17)</f>
        <v>Sýkora Jozef</v>
      </c>
      <c r="E17" t="str">
        <f>INDEX(TABULKA!$B$3:$B$52,$C17)</f>
        <v>Zrubec Róbert</v>
      </c>
      <c r="F17">
        <f t="shared" ca="1" si="2"/>
        <v>1</v>
      </c>
      <c r="G17">
        <f t="shared" ca="1" si="3"/>
        <v>5</v>
      </c>
      <c r="H17" s="9">
        <f t="shared" ca="1" si="4"/>
        <v>0</v>
      </c>
      <c r="I17" s="9">
        <f t="shared" ca="1" si="5"/>
        <v>3</v>
      </c>
    </row>
    <row r="18" spans="1:9" x14ac:dyDescent="0.25">
      <c r="A18">
        <v>1</v>
      </c>
      <c r="B18">
        <v>33</v>
      </c>
      <c r="C18">
        <v>34</v>
      </c>
      <c r="D18" t="str">
        <f>INDEX(TABULKA!$B$3:$B$52,$B18)</f>
        <v>Florek Tomáš</v>
      </c>
      <c r="E18" t="str">
        <f>INDEX(TABULKA!$B$3:$B$52,$C18)</f>
        <v>Pavlíček Ľuboš</v>
      </c>
      <c r="F18">
        <f t="shared" ca="1" si="2"/>
        <v>5</v>
      </c>
      <c r="G18">
        <f t="shared" ca="1" si="3"/>
        <v>5</v>
      </c>
      <c r="H18" s="9">
        <f t="shared" ca="1" si="4"/>
        <v>1.5</v>
      </c>
      <c r="I18" s="9">
        <f t="shared" ca="1" si="5"/>
        <v>1.5</v>
      </c>
    </row>
    <row r="19" spans="1:9" x14ac:dyDescent="0.25">
      <c r="A19">
        <v>1</v>
      </c>
      <c r="B19">
        <v>35</v>
      </c>
      <c r="C19">
        <v>36</v>
      </c>
      <c r="D19" t="str">
        <f>INDEX(TABULKA!$B$3:$B$52,$B19)</f>
        <v>Petráš Martin</v>
      </c>
      <c r="E19" t="str">
        <f>INDEX(TABULKA!$B$3:$B$52,$C19)</f>
        <v>Hrivňák Ivan</v>
      </c>
      <c r="F19">
        <f t="shared" ca="1" si="2"/>
        <v>2</v>
      </c>
      <c r="G19">
        <f t="shared" ca="1" si="3"/>
        <v>3</v>
      </c>
      <c r="H19" s="9">
        <f t="shared" ca="1" si="4"/>
        <v>0</v>
      </c>
      <c r="I19" s="9">
        <f t="shared" ca="1" si="5"/>
        <v>3</v>
      </c>
    </row>
    <row r="20" spans="1:9" x14ac:dyDescent="0.25">
      <c r="A20">
        <v>1</v>
      </c>
      <c r="B20">
        <v>37</v>
      </c>
      <c r="C20">
        <v>38</v>
      </c>
      <c r="D20" t="str">
        <f>INDEX(TABULKA!$B$3:$B$52,$B20)</f>
        <v>Mádr Tomáš</v>
      </c>
      <c r="E20" t="str">
        <f>INDEX(TABULKA!$B$3:$B$52,$C20)</f>
        <v>Slávik Igor</v>
      </c>
      <c r="F20">
        <f t="shared" ca="1" si="2"/>
        <v>2</v>
      </c>
      <c r="G20">
        <f t="shared" ca="1" si="3"/>
        <v>5</v>
      </c>
      <c r="H20" s="9">
        <f t="shared" ca="1" si="4"/>
        <v>0</v>
      </c>
      <c r="I20" s="9">
        <f t="shared" ca="1" si="5"/>
        <v>3</v>
      </c>
    </row>
    <row r="21" spans="1:9" x14ac:dyDescent="0.25">
      <c r="A21">
        <v>1</v>
      </c>
      <c r="B21">
        <v>39</v>
      </c>
      <c r="C21">
        <v>40</v>
      </c>
      <c r="D21" t="str">
        <f>INDEX(TABULKA!$B$3:$B$52,$B21)</f>
        <v>Petríček Stanislav</v>
      </c>
      <c r="E21" t="str">
        <f>INDEX(TABULKA!$B$3:$B$52,$C21)</f>
        <v>Smorada Ján</v>
      </c>
      <c r="F21">
        <f t="shared" ca="1" si="2"/>
        <v>5</v>
      </c>
      <c r="G21">
        <f t="shared" ca="1" si="3"/>
        <v>3</v>
      </c>
      <c r="H21" s="9">
        <f t="shared" ca="1" si="4"/>
        <v>3</v>
      </c>
      <c r="I21" s="9">
        <f t="shared" ca="1" si="5"/>
        <v>0</v>
      </c>
    </row>
    <row r="22" spans="1:9" x14ac:dyDescent="0.25">
      <c r="A22">
        <v>1</v>
      </c>
      <c r="B22">
        <v>41</v>
      </c>
      <c r="C22">
        <v>42</v>
      </c>
      <c r="D22" t="str">
        <f>INDEX(TABULKA!$B$3:$B$52,$B22)</f>
        <v>Schwarcz Roman</v>
      </c>
      <c r="E22" t="str">
        <f>INDEX(TABULKA!$B$3:$B$52,$C22)</f>
        <v>Petríček Jaroslav</v>
      </c>
      <c r="F22">
        <f t="shared" ca="1" si="2"/>
        <v>5</v>
      </c>
      <c r="G22">
        <f t="shared" ca="1" si="3"/>
        <v>7</v>
      </c>
      <c r="H22" s="9">
        <f t="shared" ca="1" si="4"/>
        <v>0</v>
      </c>
      <c r="I22" s="9">
        <f t="shared" ca="1" si="5"/>
        <v>3</v>
      </c>
    </row>
    <row r="23" spans="1:9" x14ac:dyDescent="0.25">
      <c r="A23">
        <v>1</v>
      </c>
      <c r="B23">
        <v>43</v>
      </c>
      <c r="C23">
        <v>44</v>
      </c>
      <c r="D23" t="str">
        <f>INDEX(TABULKA!$B$3:$B$52,$B23)</f>
        <v>Michalka Marián</v>
      </c>
      <c r="E23" t="str">
        <f>INDEX(TABULKA!$B$3:$B$52,$C23)</f>
        <v>Pisarovič Erik</v>
      </c>
      <c r="F23">
        <f t="shared" ca="1" si="2"/>
        <v>5</v>
      </c>
      <c r="G23">
        <f t="shared" ca="1" si="3"/>
        <v>1</v>
      </c>
      <c r="H23" s="9">
        <f t="shared" ca="1" si="4"/>
        <v>3</v>
      </c>
      <c r="I23" s="9">
        <f t="shared" ca="1" si="5"/>
        <v>0</v>
      </c>
    </row>
    <row r="24" spans="1:9" x14ac:dyDescent="0.25">
      <c r="A24">
        <v>1</v>
      </c>
      <c r="B24">
        <v>45</v>
      </c>
      <c r="C24">
        <v>46</v>
      </c>
      <c r="D24" t="str">
        <f>INDEX(TABULKA!$B$3:$B$52,$B24)</f>
        <v>Popovič Milan</v>
      </c>
      <c r="E24" t="str">
        <f>INDEX(TABULKA!$B$3:$B$52,$C24)</f>
        <v>Slávik Michal</v>
      </c>
      <c r="F24">
        <f t="shared" ca="1" si="2"/>
        <v>6</v>
      </c>
      <c r="G24">
        <f t="shared" ca="1" si="3"/>
        <v>2</v>
      </c>
      <c r="H24" s="9">
        <f t="shared" ca="1" si="4"/>
        <v>3</v>
      </c>
      <c r="I24" s="9">
        <f t="shared" ca="1" si="5"/>
        <v>0</v>
      </c>
    </row>
    <row r="25" spans="1:9" x14ac:dyDescent="0.25">
      <c r="A25">
        <v>1</v>
      </c>
      <c r="B25">
        <v>47</v>
      </c>
      <c r="C25">
        <v>46</v>
      </c>
      <c r="D25" t="str">
        <f>INDEX(TABULKA!$B$3:$B$52,$B25)</f>
        <v>Medo Peter</v>
      </c>
      <c r="E25" t="str">
        <f>INDEX(TABULKA!$B$3:$B$52,$C25)</f>
        <v>Slávik Michal</v>
      </c>
      <c r="F25">
        <f t="shared" ca="1" si="2"/>
        <v>4</v>
      </c>
      <c r="G25">
        <f t="shared" ca="1" si="3"/>
        <v>2</v>
      </c>
      <c r="H25" s="9">
        <f t="shared" ca="1" si="4"/>
        <v>3</v>
      </c>
      <c r="I25" s="19"/>
    </row>
    <row r="26" spans="1:9" x14ac:dyDescent="0.25">
      <c r="A26">
        <v>2</v>
      </c>
      <c r="B26">
        <v>1</v>
      </c>
      <c r="C26">
        <v>30</v>
      </c>
      <c r="D26" t="str">
        <f>INDEX(TABULKA!$B$3:$B$52,$B26)</f>
        <v>Šenigla Peter</v>
      </c>
      <c r="E26" t="str">
        <f>INDEX(TABULKA!$B$3:$B$52,$C26)</f>
        <v>Borovica Jozef</v>
      </c>
      <c r="F26">
        <f t="shared" ca="1" si="2"/>
        <v>1</v>
      </c>
      <c r="G26">
        <f t="shared" ca="1" si="3"/>
        <v>3</v>
      </c>
      <c r="H26" s="9">
        <f t="shared" ca="1" si="4"/>
        <v>0</v>
      </c>
      <c r="I26" s="9">
        <f t="shared" ref="I26:I34" ca="1" si="6">IF(OR($F26="-",$G26="-"),0,IF($F26&lt;$G26,3,IF(AND($F26=0,$G26=0),1,IF($F26=$G26,1.5,0))))</f>
        <v>3</v>
      </c>
    </row>
    <row r="27" spans="1:9" x14ac:dyDescent="0.25">
      <c r="A27">
        <v>2</v>
      </c>
      <c r="B27">
        <v>3</v>
      </c>
      <c r="C27">
        <v>32</v>
      </c>
      <c r="D27" t="str">
        <f>INDEX(TABULKA!$B$3:$B$52,$B27)</f>
        <v>Mešenec Martin</v>
      </c>
      <c r="E27" t="str">
        <f>INDEX(TABULKA!$B$3:$B$52,$C27)</f>
        <v>Zrubec Róbert</v>
      </c>
      <c r="F27">
        <f t="shared" ca="1" si="2"/>
        <v>4</v>
      </c>
      <c r="G27">
        <f t="shared" ca="1" si="3"/>
        <v>5</v>
      </c>
      <c r="H27" s="9">
        <f t="shared" ca="1" si="4"/>
        <v>0</v>
      </c>
      <c r="I27" s="9">
        <f t="shared" ca="1" si="6"/>
        <v>3</v>
      </c>
    </row>
    <row r="28" spans="1:9" x14ac:dyDescent="0.25">
      <c r="A28">
        <v>2</v>
      </c>
      <c r="B28">
        <v>5</v>
      </c>
      <c r="C28">
        <v>34</v>
      </c>
      <c r="D28" t="str">
        <f>INDEX(TABULKA!$B$3:$B$52,$B28)</f>
        <v>Vančík Juraj</v>
      </c>
      <c r="E28" t="str">
        <f>INDEX(TABULKA!$B$3:$B$52,$C28)</f>
        <v>Pavlíček Ľuboš</v>
      </c>
      <c r="F28">
        <f t="shared" ca="1" si="2"/>
        <v>2</v>
      </c>
      <c r="G28">
        <f t="shared" ca="1" si="3"/>
        <v>1</v>
      </c>
      <c r="H28" s="9">
        <f t="shared" ca="1" si="4"/>
        <v>3</v>
      </c>
      <c r="I28" s="9">
        <f t="shared" ca="1" si="6"/>
        <v>0</v>
      </c>
    </row>
    <row r="29" spans="1:9" x14ac:dyDescent="0.25">
      <c r="A29">
        <v>2</v>
      </c>
      <c r="B29">
        <v>7</v>
      </c>
      <c r="C29">
        <v>36</v>
      </c>
      <c r="D29" t="str">
        <f>INDEX(TABULKA!$B$3:$B$52,$B29)</f>
        <v>Daněk Michal</v>
      </c>
      <c r="E29" t="str">
        <f>INDEX(TABULKA!$B$3:$B$52,$C29)</f>
        <v>Hrivňák Ivan</v>
      </c>
      <c r="F29">
        <f t="shared" ca="1" si="2"/>
        <v>3</v>
      </c>
      <c r="G29">
        <f t="shared" ca="1" si="3"/>
        <v>2</v>
      </c>
      <c r="H29" s="9">
        <f t="shared" ca="1" si="4"/>
        <v>3</v>
      </c>
      <c r="I29" s="9">
        <f t="shared" ca="1" si="6"/>
        <v>0</v>
      </c>
    </row>
    <row r="30" spans="1:9" x14ac:dyDescent="0.25">
      <c r="A30">
        <v>2</v>
      </c>
      <c r="B30">
        <v>9</v>
      </c>
      <c r="C30">
        <v>38</v>
      </c>
      <c r="D30" t="str">
        <f>INDEX(TABULKA!$B$3:$B$52,$B30)</f>
        <v>Spáčil Matej</v>
      </c>
      <c r="E30" t="str">
        <f>INDEX(TABULKA!$B$3:$B$52,$C30)</f>
        <v>Slávik Igor</v>
      </c>
      <c r="F30">
        <f t="shared" ca="1" si="2"/>
        <v>5</v>
      </c>
      <c r="G30">
        <f t="shared" ca="1" si="3"/>
        <v>2</v>
      </c>
      <c r="H30" s="9">
        <f t="shared" ca="1" si="4"/>
        <v>3</v>
      </c>
      <c r="I30" s="9">
        <f t="shared" ca="1" si="6"/>
        <v>0</v>
      </c>
    </row>
    <row r="31" spans="1:9" x14ac:dyDescent="0.25">
      <c r="A31">
        <v>2</v>
      </c>
      <c r="B31">
        <v>11</v>
      </c>
      <c r="C31">
        <v>40</v>
      </c>
      <c r="D31" t="str">
        <f>INDEX(TABULKA!$B$3:$B$52,$B31)</f>
        <v>Kuhajda Rastislav</v>
      </c>
      <c r="E31" t="str">
        <f>INDEX(TABULKA!$B$3:$B$52,$C31)</f>
        <v>Smorada Ján</v>
      </c>
      <c r="F31">
        <f t="shared" ca="1" si="2"/>
        <v>2</v>
      </c>
      <c r="G31">
        <f t="shared" ca="1" si="3"/>
        <v>1</v>
      </c>
      <c r="H31" s="9">
        <f t="shared" ca="1" si="4"/>
        <v>3</v>
      </c>
      <c r="I31" s="9">
        <f t="shared" ca="1" si="6"/>
        <v>0</v>
      </c>
    </row>
    <row r="32" spans="1:9" x14ac:dyDescent="0.25">
      <c r="A32">
        <v>2</v>
      </c>
      <c r="B32">
        <v>13</v>
      </c>
      <c r="C32">
        <v>42</v>
      </c>
      <c r="D32" t="str">
        <f>INDEX(TABULKA!$B$3:$B$52,$B32)</f>
        <v>Kemencik Zoltán</v>
      </c>
      <c r="E32" t="str">
        <f>INDEX(TABULKA!$B$3:$B$52,$C32)</f>
        <v>Petríček Jaroslav</v>
      </c>
      <c r="F32">
        <f t="shared" ca="1" si="2"/>
        <v>1</v>
      </c>
      <c r="G32">
        <f t="shared" ca="1" si="3"/>
        <v>1</v>
      </c>
      <c r="H32" s="9">
        <f t="shared" ca="1" si="4"/>
        <v>1.5</v>
      </c>
      <c r="I32" s="9">
        <f t="shared" ca="1" si="6"/>
        <v>1.5</v>
      </c>
    </row>
    <row r="33" spans="1:9" x14ac:dyDescent="0.25">
      <c r="A33">
        <v>2</v>
      </c>
      <c r="B33">
        <v>15</v>
      </c>
      <c r="C33">
        <v>44</v>
      </c>
      <c r="D33" t="str">
        <f>INDEX(TABULKA!$B$3:$B$52,$B33)</f>
        <v>Jarka Pavel</v>
      </c>
      <c r="E33" t="str">
        <f>INDEX(TABULKA!$B$3:$B$52,$C33)</f>
        <v>Pisarovič Erik</v>
      </c>
      <c r="F33">
        <f t="shared" ca="1" si="2"/>
        <v>2</v>
      </c>
      <c r="G33">
        <f t="shared" ca="1" si="3"/>
        <v>1</v>
      </c>
      <c r="H33" s="9">
        <f t="shared" ca="1" si="4"/>
        <v>3</v>
      </c>
      <c r="I33" s="9">
        <f t="shared" ca="1" si="6"/>
        <v>0</v>
      </c>
    </row>
    <row r="34" spans="1:9" x14ac:dyDescent="0.25">
      <c r="A34">
        <v>2</v>
      </c>
      <c r="B34">
        <v>17</v>
      </c>
      <c r="C34">
        <v>46</v>
      </c>
      <c r="D34" t="str">
        <f>INDEX(TABULKA!$B$3:$B$52,$B34)</f>
        <v>Onofrej Ivan</v>
      </c>
      <c r="E34" t="str">
        <f>INDEX(TABULKA!$B$3:$B$52,$C34)</f>
        <v>Slávik Michal</v>
      </c>
      <c r="F34">
        <f t="shared" ref="F34:F65" ca="1" si="7">IF(ISBLANK(INDIRECT(ADDRESS(B34+2,$A34+2,1,1,"tabulka"),1)),"-",INDIRECT(ADDRESS(B34+2,$A34+2,1,1,"tabulka"),1))</f>
        <v>0</v>
      </c>
      <c r="G34">
        <f t="shared" ref="G34:G65" ca="1" si="8">IF(ISBLANK(INDIRECT(ADDRESS(C34+2,$A34+2,1,1,"tabulka"),1)),"-",INDIRECT(ADDRESS(C34+2,$A34+2,1,1,"tabulka"),1))</f>
        <v>3</v>
      </c>
      <c r="H34" s="9">
        <f t="shared" ref="H34:H65" ca="1" si="9">IF(OR($F34="-",$G34="-"),0,IF($F34&gt;$G34,3,IF(AND($F34=0,$G34=0),1,IF($F34=$G34,1.5,0))))</f>
        <v>0</v>
      </c>
      <c r="I34" s="9">
        <f t="shared" ca="1" si="6"/>
        <v>3</v>
      </c>
    </row>
    <row r="35" spans="1:9" x14ac:dyDescent="0.25">
      <c r="A35">
        <v>2</v>
      </c>
      <c r="B35">
        <v>19</v>
      </c>
      <c r="C35">
        <v>21</v>
      </c>
      <c r="D35" t="str">
        <f>INDEX(TABULKA!$B$3:$B$52,$B35)</f>
        <v>Hornák Filip</v>
      </c>
      <c r="E35" t="str">
        <f>INDEX(TABULKA!$B$3:$B$52,$C35)</f>
        <v>Medo Marián</v>
      </c>
      <c r="F35">
        <f t="shared" ca="1" si="7"/>
        <v>1</v>
      </c>
      <c r="G35">
        <f t="shared" ca="1" si="8"/>
        <v>0</v>
      </c>
      <c r="H35" s="9">
        <f t="shared" ca="1" si="9"/>
        <v>3</v>
      </c>
      <c r="I35" s="19"/>
    </row>
    <row r="36" spans="1:9" x14ac:dyDescent="0.25">
      <c r="A36">
        <v>2</v>
      </c>
      <c r="B36">
        <v>21</v>
      </c>
      <c r="C36">
        <v>2</v>
      </c>
      <c r="D36" t="str">
        <f>INDEX(TABULKA!$B$3:$B$52,$B36)</f>
        <v>Medo Marián</v>
      </c>
      <c r="E36" t="str">
        <f>INDEX(TABULKA!$B$3:$B$52,$C36)</f>
        <v>Masarech Michal</v>
      </c>
      <c r="F36">
        <f t="shared" ca="1" si="7"/>
        <v>0</v>
      </c>
      <c r="G36">
        <f t="shared" ca="1" si="8"/>
        <v>0</v>
      </c>
      <c r="H36" s="9">
        <f t="shared" ca="1" si="9"/>
        <v>1</v>
      </c>
      <c r="I36" s="9">
        <f t="shared" ref="I36:I68" ca="1" si="10">IF(OR($F36="-",$G36="-"),0,IF($F36&lt;$G36,3,IF(AND($F36=0,$G36=0),1,IF($F36=$G36,1.5,0))))</f>
        <v>1</v>
      </c>
    </row>
    <row r="37" spans="1:9" x14ac:dyDescent="0.25">
      <c r="A37">
        <v>2</v>
      </c>
      <c r="B37">
        <v>23</v>
      </c>
      <c r="C37">
        <v>4</v>
      </c>
      <c r="D37" t="str">
        <f>INDEX(TABULKA!$B$3:$B$52,$B37)</f>
        <v>Beňo Gabriel</v>
      </c>
      <c r="E37" t="str">
        <f>INDEX(TABULKA!$B$3:$B$52,$C37)</f>
        <v>Drančák David</v>
      </c>
      <c r="F37">
        <f t="shared" ca="1" si="7"/>
        <v>1</v>
      </c>
      <c r="G37">
        <f t="shared" ca="1" si="8"/>
        <v>2</v>
      </c>
      <c r="H37" s="9">
        <f t="shared" ca="1" si="9"/>
        <v>0</v>
      </c>
      <c r="I37" s="9">
        <f t="shared" ca="1" si="10"/>
        <v>3</v>
      </c>
    </row>
    <row r="38" spans="1:9" x14ac:dyDescent="0.25">
      <c r="A38">
        <v>2</v>
      </c>
      <c r="B38">
        <v>25</v>
      </c>
      <c r="C38">
        <v>6</v>
      </c>
      <c r="D38" t="str">
        <f>INDEX(TABULKA!$B$3:$B$52,$B38)</f>
        <v>Drahoš Matúš</v>
      </c>
      <c r="E38" t="str">
        <f>INDEX(TABULKA!$B$3:$B$52,$C38)</f>
        <v>Mašan Tomáš</v>
      </c>
      <c r="F38">
        <f t="shared" ca="1" si="7"/>
        <v>3</v>
      </c>
      <c r="G38">
        <f t="shared" ca="1" si="8"/>
        <v>3</v>
      </c>
      <c r="H38" s="9">
        <f t="shared" ca="1" si="9"/>
        <v>1.5</v>
      </c>
      <c r="I38" s="9">
        <f t="shared" ca="1" si="10"/>
        <v>1.5</v>
      </c>
    </row>
    <row r="39" spans="1:9" x14ac:dyDescent="0.25">
      <c r="A39">
        <v>2</v>
      </c>
      <c r="B39">
        <v>27</v>
      </c>
      <c r="C39">
        <v>8</v>
      </c>
      <c r="D39" t="str">
        <f>INDEX(TABULKA!$B$3:$B$52,$B39)</f>
        <v>Mrázik Juraj</v>
      </c>
      <c r="E39" t="str">
        <f>INDEX(TABULKA!$B$3:$B$52,$C39)</f>
        <v>Kochan Ladislav</v>
      </c>
      <c r="F39">
        <f t="shared" ca="1" si="7"/>
        <v>0</v>
      </c>
      <c r="G39">
        <f t="shared" ca="1" si="8"/>
        <v>0</v>
      </c>
      <c r="H39" s="9">
        <f t="shared" ca="1" si="9"/>
        <v>1</v>
      </c>
      <c r="I39" s="9">
        <f t="shared" ca="1" si="10"/>
        <v>1</v>
      </c>
    </row>
    <row r="40" spans="1:9" x14ac:dyDescent="0.25">
      <c r="A40">
        <v>2</v>
      </c>
      <c r="B40">
        <v>29</v>
      </c>
      <c r="C40">
        <v>10</v>
      </c>
      <c r="D40" t="str">
        <f>INDEX(TABULKA!$B$3:$B$52,$B40)</f>
        <v>Révay Dušan</v>
      </c>
      <c r="E40" t="str">
        <f>INDEX(TABULKA!$B$3:$B$52,$C40)</f>
        <v>Kollár Mikuláš</v>
      </c>
      <c r="F40">
        <f t="shared" ca="1" si="7"/>
        <v>3</v>
      </c>
      <c r="G40">
        <f t="shared" ca="1" si="8"/>
        <v>1</v>
      </c>
      <c r="H40" s="9">
        <f t="shared" ca="1" si="9"/>
        <v>3</v>
      </c>
      <c r="I40" s="9">
        <f t="shared" ca="1" si="10"/>
        <v>0</v>
      </c>
    </row>
    <row r="41" spans="1:9" x14ac:dyDescent="0.25">
      <c r="A41">
        <v>2</v>
      </c>
      <c r="B41">
        <v>31</v>
      </c>
      <c r="C41">
        <v>12</v>
      </c>
      <c r="D41" t="str">
        <f>INDEX(TABULKA!$B$3:$B$52,$B41)</f>
        <v>Sýkora Jozef</v>
      </c>
      <c r="E41" t="str">
        <f>INDEX(TABULKA!$B$3:$B$52,$C41)</f>
        <v>Šintál Adam</v>
      </c>
      <c r="F41">
        <f t="shared" ca="1" si="7"/>
        <v>1</v>
      </c>
      <c r="G41">
        <f t="shared" ca="1" si="8"/>
        <v>3</v>
      </c>
      <c r="H41" s="9">
        <f t="shared" ca="1" si="9"/>
        <v>0</v>
      </c>
      <c r="I41" s="9">
        <f t="shared" ca="1" si="10"/>
        <v>3</v>
      </c>
    </row>
    <row r="42" spans="1:9" x14ac:dyDescent="0.25">
      <c r="A42">
        <v>2</v>
      </c>
      <c r="B42">
        <v>33</v>
      </c>
      <c r="C42">
        <v>14</v>
      </c>
      <c r="D42" t="str">
        <f>INDEX(TABULKA!$B$3:$B$52,$B42)</f>
        <v>Florek Tomáš</v>
      </c>
      <c r="E42" t="str">
        <f>INDEX(TABULKA!$B$3:$B$52,$C42)</f>
        <v>Buršák Roman</v>
      </c>
      <c r="F42">
        <f t="shared" ca="1" si="7"/>
        <v>2</v>
      </c>
      <c r="G42">
        <f t="shared" ca="1" si="8"/>
        <v>3</v>
      </c>
      <c r="H42" s="9">
        <f t="shared" ca="1" si="9"/>
        <v>0</v>
      </c>
      <c r="I42" s="9">
        <f t="shared" ca="1" si="10"/>
        <v>3</v>
      </c>
    </row>
    <row r="43" spans="1:9" x14ac:dyDescent="0.25">
      <c r="A43">
        <v>2</v>
      </c>
      <c r="B43">
        <v>35</v>
      </c>
      <c r="C43">
        <v>16</v>
      </c>
      <c r="D43" t="str">
        <f>INDEX(TABULKA!$B$3:$B$52,$B43)</f>
        <v>Petráš Martin</v>
      </c>
      <c r="E43" t="str">
        <f>INDEX(TABULKA!$B$3:$B$52,$C43)</f>
        <v>Kriho Marián</v>
      </c>
      <c r="F43">
        <f t="shared" ca="1" si="7"/>
        <v>4</v>
      </c>
      <c r="G43">
        <f t="shared" ca="1" si="8"/>
        <v>4</v>
      </c>
      <c r="H43" s="9">
        <f t="shared" ca="1" si="9"/>
        <v>1.5</v>
      </c>
      <c r="I43" s="9">
        <f t="shared" ca="1" si="10"/>
        <v>1.5</v>
      </c>
    </row>
    <row r="44" spans="1:9" x14ac:dyDescent="0.25">
      <c r="A44">
        <v>2</v>
      </c>
      <c r="B44">
        <v>37</v>
      </c>
      <c r="C44">
        <v>18</v>
      </c>
      <c r="D44" t="str">
        <f>INDEX(TABULKA!$B$3:$B$52,$B44)</f>
        <v>Mádr Tomáš</v>
      </c>
      <c r="E44" t="str">
        <f>INDEX(TABULKA!$B$3:$B$52,$C44)</f>
        <v>Smorada Marek</v>
      </c>
      <c r="F44">
        <f t="shared" ca="1" si="7"/>
        <v>1</v>
      </c>
      <c r="G44">
        <f t="shared" ca="1" si="8"/>
        <v>2</v>
      </c>
      <c r="H44" s="9">
        <f t="shared" ca="1" si="9"/>
        <v>0</v>
      </c>
      <c r="I44" s="9">
        <f t="shared" ca="1" si="10"/>
        <v>3</v>
      </c>
    </row>
    <row r="45" spans="1:9" x14ac:dyDescent="0.25">
      <c r="A45">
        <v>2</v>
      </c>
      <c r="B45">
        <v>39</v>
      </c>
      <c r="C45">
        <v>20</v>
      </c>
      <c r="D45" t="str">
        <f>INDEX(TABULKA!$B$3:$B$52,$B45)</f>
        <v>Petríček Stanislav</v>
      </c>
      <c r="E45" t="str">
        <f>INDEX(TABULKA!$B$3:$B$52,$C45)</f>
        <v>Mičo Martin</v>
      </c>
      <c r="F45">
        <f t="shared" ca="1" si="7"/>
        <v>2</v>
      </c>
      <c r="G45">
        <f t="shared" ca="1" si="8"/>
        <v>5</v>
      </c>
      <c r="H45" s="9">
        <f t="shared" ca="1" si="9"/>
        <v>0</v>
      </c>
      <c r="I45" s="9">
        <f t="shared" ca="1" si="10"/>
        <v>3</v>
      </c>
    </row>
    <row r="46" spans="1:9" x14ac:dyDescent="0.25">
      <c r="A46">
        <v>2</v>
      </c>
      <c r="B46">
        <v>41</v>
      </c>
      <c r="C46">
        <v>22</v>
      </c>
      <c r="D46" t="str">
        <f>INDEX(TABULKA!$B$3:$B$52,$B46)</f>
        <v>Schwarcz Roman</v>
      </c>
      <c r="E46" t="str">
        <f>INDEX(TABULKA!$B$3:$B$52,$C46)</f>
        <v>Belovič Radoslav</v>
      </c>
      <c r="F46">
        <f t="shared" ca="1" si="7"/>
        <v>2</v>
      </c>
      <c r="G46">
        <f t="shared" ca="1" si="8"/>
        <v>3</v>
      </c>
      <c r="H46" s="9">
        <f t="shared" ca="1" si="9"/>
        <v>0</v>
      </c>
      <c r="I46" s="9">
        <f t="shared" ca="1" si="10"/>
        <v>3</v>
      </c>
    </row>
    <row r="47" spans="1:9" x14ac:dyDescent="0.25">
      <c r="A47">
        <v>2</v>
      </c>
      <c r="B47">
        <v>43</v>
      </c>
      <c r="C47">
        <v>24</v>
      </c>
      <c r="D47" t="str">
        <f>INDEX(TABULKA!$B$3:$B$52,$B47)</f>
        <v>Michalka Marián</v>
      </c>
      <c r="E47" t="str">
        <f>INDEX(TABULKA!$B$3:$B$52,$C47)</f>
        <v>Pecník Branislav</v>
      </c>
      <c r="F47">
        <f t="shared" ca="1" si="7"/>
        <v>6</v>
      </c>
      <c r="G47">
        <f t="shared" ca="1" si="8"/>
        <v>5</v>
      </c>
      <c r="H47" s="9">
        <f t="shared" ca="1" si="9"/>
        <v>3</v>
      </c>
      <c r="I47" s="9">
        <f t="shared" ca="1" si="10"/>
        <v>0</v>
      </c>
    </row>
    <row r="48" spans="1:9" x14ac:dyDescent="0.25">
      <c r="A48">
        <v>2</v>
      </c>
      <c r="B48">
        <v>45</v>
      </c>
      <c r="C48">
        <v>26</v>
      </c>
      <c r="D48" t="str">
        <f>INDEX(TABULKA!$B$3:$B$52,$B48)</f>
        <v>Popovič Milan</v>
      </c>
      <c r="E48" t="str">
        <f>INDEX(TABULKA!$B$3:$B$52,$C48)</f>
        <v>Krnčan Juraj</v>
      </c>
      <c r="F48">
        <f t="shared" ca="1" si="7"/>
        <v>3</v>
      </c>
      <c r="G48">
        <f t="shared" ca="1" si="8"/>
        <v>3</v>
      </c>
      <c r="H48" s="9">
        <f t="shared" ca="1" si="9"/>
        <v>1.5</v>
      </c>
      <c r="I48" s="9">
        <f t="shared" ca="1" si="10"/>
        <v>1.5</v>
      </c>
    </row>
    <row r="49" spans="1:9" x14ac:dyDescent="0.25">
      <c r="A49">
        <v>2</v>
      </c>
      <c r="B49">
        <v>47</v>
      </c>
      <c r="C49">
        <v>28</v>
      </c>
      <c r="D49" t="str">
        <f>INDEX(TABULKA!$B$3:$B$52,$B49)</f>
        <v>Medo Peter</v>
      </c>
      <c r="E49" t="str">
        <f>INDEX(TABULKA!$B$3:$B$52,$C49)</f>
        <v>Šenigla Vladimír</v>
      </c>
      <c r="F49">
        <f t="shared" ca="1" si="7"/>
        <v>1</v>
      </c>
      <c r="G49">
        <f t="shared" ca="1" si="8"/>
        <v>4</v>
      </c>
      <c r="H49" s="9">
        <f t="shared" ca="1" si="9"/>
        <v>0</v>
      </c>
      <c r="I49" s="9">
        <f t="shared" ca="1" si="10"/>
        <v>3</v>
      </c>
    </row>
    <row r="50" spans="1:9" x14ac:dyDescent="0.25">
      <c r="A50">
        <v>3</v>
      </c>
      <c r="B50">
        <v>1</v>
      </c>
      <c r="C50">
        <v>10</v>
      </c>
      <c r="D50" t="str">
        <f>INDEX(TABULKA!$B$3:$B$52,$B50)</f>
        <v>Šenigla Peter</v>
      </c>
      <c r="E50" t="str">
        <f>INDEX(TABULKA!$B$3:$B$52,$C50)</f>
        <v>Kollár Mikuláš</v>
      </c>
      <c r="F50">
        <f t="shared" ca="1" si="7"/>
        <v>3</v>
      </c>
      <c r="G50">
        <f t="shared" ca="1" si="8"/>
        <v>2</v>
      </c>
      <c r="H50" s="9">
        <f t="shared" ca="1" si="9"/>
        <v>3</v>
      </c>
      <c r="I50" s="9">
        <f t="shared" ca="1" si="10"/>
        <v>0</v>
      </c>
    </row>
    <row r="51" spans="1:9" x14ac:dyDescent="0.25">
      <c r="A51">
        <v>3</v>
      </c>
      <c r="B51">
        <v>3</v>
      </c>
      <c r="C51">
        <v>12</v>
      </c>
      <c r="D51" t="str">
        <f>INDEX(TABULKA!$B$3:$B$52,$B51)</f>
        <v>Mešenec Martin</v>
      </c>
      <c r="E51" t="str">
        <f>INDEX(TABULKA!$B$3:$B$52,$C51)</f>
        <v>Šintál Adam</v>
      </c>
      <c r="F51">
        <f t="shared" ca="1" si="7"/>
        <v>2</v>
      </c>
      <c r="G51">
        <f t="shared" ca="1" si="8"/>
        <v>2</v>
      </c>
      <c r="H51" s="9">
        <f t="shared" ca="1" si="9"/>
        <v>1.5</v>
      </c>
      <c r="I51" s="9">
        <f t="shared" ca="1" si="10"/>
        <v>1.5</v>
      </c>
    </row>
    <row r="52" spans="1:9" x14ac:dyDescent="0.25">
      <c r="A52">
        <v>3</v>
      </c>
      <c r="B52">
        <v>5</v>
      </c>
      <c r="C52">
        <v>14</v>
      </c>
      <c r="D52" t="str">
        <f>INDEX(TABULKA!$B$3:$B$52,$B52)</f>
        <v>Vančík Juraj</v>
      </c>
      <c r="E52" t="str">
        <f>INDEX(TABULKA!$B$3:$B$52,$C52)</f>
        <v>Buršák Roman</v>
      </c>
      <c r="F52">
        <f t="shared" ca="1" si="7"/>
        <v>0</v>
      </c>
      <c r="G52">
        <f t="shared" ca="1" si="8"/>
        <v>4</v>
      </c>
      <c r="H52" s="9">
        <f t="shared" ca="1" si="9"/>
        <v>0</v>
      </c>
      <c r="I52" s="9">
        <f t="shared" ca="1" si="10"/>
        <v>3</v>
      </c>
    </row>
    <row r="53" spans="1:9" x14ac:dyDescent="0.25">
      <c r="A53">
        <v>3</v>
      </c>
      <c r="B53">
        <v>7</v>
      </c>
      <c r="C53">
        <v>16</v>
      </c>
      <c r="D53" t="str">
        <f>INDEX(TABULKA!$B$3:$B$52,$B53)</f>
        <v>Daněk Michal</v>
      </c>
      <c r="E53" t="str">
        <f>INDEX(TABULKA!$B$3:$B$52,$C53)</f>
        <v>Kriho Marián</v>
      </c>
      <c r="F53">
        <f t="shared" ca="1" si="7"/>
        <v>0</v>
      </c>
      <c r="G53">
        <f t="shared" ca="1" si="8"/>
        <v>4</v>
      </c>
      <c r="H53" s="9">
        <f t="shared" ca="1" si="9"/>
        <v>0</v>
      </c>
      <c r="I53" s="9">
        <f t="shared" ca="1" si="10"/>
        <v>3</v>
      </c>
    </row>
    <row r="54" spans="1:9" x14ac:dyDescent="0.25">
      <c r="A54">
        <v>3</v>
      </c>
      <c r="B54">
        <v>9</v>
      </c>
      <c r="C54">
        <v>18</v>
      </c>
      <c r="D54" t="str">
        <f>INDEX(TABULKA!$B$3:$B$52,$B54)</f>
        <v>Spáčil Matej</v>
      </c>
      <c r="E54" t="str">
        <f>INDEX(TABULKA!$B$3:$B$52,$C54)</f>
        <v>Smorada Marek</v>
      </c>
      <c r="F54">
        <f t="shared" ca="1" si="7"/>
        <v>0</v>
      </c>
      <c r="G54">
        <f t="shared" ca="1" si="8"/>
        <v>4</v>
      </c>
      <c r="H54" s="9">
        <f t="shared" ca="1" si="9"/>
        <v>0</v>
      </c>
      <c r="I54" s="9">
        <f t="shared" ca="1" si="10"/>
        <v>3</v>
      </c>
    </row>
    <row r="55" spans="1:9" x14ac:dyDescent="0.25">
      <c r="A55">
        <v>3</v>
      </c>
      <c r="B55">
        <v>11</v>
      </c>
      <c r="C55">
        <v>20</v>
      </c>
      <c r="D55" t="str">
        <f>INDEX(TABULKA!$B$3:$B$52,$B55)</f>
        <v>Kuhajda Rastislav</v>
      </c>
      <c r="E55" t="str">
        <f>INDEX(TABULKA!$B$3:$B$52,$C55)</f>
        <v>Mičo Martin</v>
      </c>
      <c r="F55">
        <f t="shared" ca="1" si="7"/>
        <v>3</v>
      </c>
      <c r="G55">
        <f t="shared" ca="1" si="8"/>
        <v>5</v>
      </c>
      <c r="H55" s="9">
        <f t="shared" ca="1" si="9"/>
        <v>0</v>
      </c>
      <c r="I55" s="9">
        <f t="shared" ca="1" si="10"/>
        <v>3</v>
      </c>
    </row>
    <row r="56" spans="1:9" x14ac:dyDescent="0.25">
      <c r="A56">
        <v>3</v>
      </c>
      <c r="B56">
        <v>13</v>
      </c>
      <c r="C56">
        <v>22</v>
      </c>
      <c r="D56" t="str">
        <f>INDEX(TABULKA!$B$3:$B$52,$B56)</f>
        <v>Kemencik Zoltán</v>
      </c>
      <c r="E56" t="str">
        <f>INDEX(TABULKA!$B$3:$B$52,$C56)</f>
        <v>Belovič Radoslav</v>
      </c>
      <c r="F56">
        <f t="shared" ca="1" si="7"/>
        <v>3</v>
      </c>
      <c r="G56">
        <f t="shared" ca="1" si="8"/>
        <v>6</v>
      </c>
      <c r="H56" s="9">
        <f t="shared" ca="1" si="9"/>
        <v>0</v>
      </c>
      <c r="I56" s="9">
        <f t="shared" ca="1" si="10"/>
        <v>3</v>
      </c>
    </row>
    <row r="57" spans="1:9" x14ac:dyDescent="0.25">
      <c r="A57">
        <v>3</v>
      </c>
      <c r="B57">
        <v>15</v>
      </c>
      <c r="C57">
        <v>24</v>
      </c>
      <c r="D57" t="str">
        <f>INDEX(TABULKA!$B$3:$B$52,$B57)</f>
        <v>Jarka Pavel</v>
      </c>
      <c r="E57" t="str">
        <f>INDEX(TABULKA!$B$3:$B$52,$C57)</f>
        <v>Pecník Branislav</v>
      </c>
      <c r="F57">
        <f t="shared" ca="1" si="7"/>
        <v>3</v>
      </c>
      <c r="G57">
        <f t="shared" ca="1" si="8"/>
        <v>2</v>
      </c>
      <c r="H57" s="9">
        <f t="shared" ca="1" si="9"/>
        <v>3</v>
      </c>
      <c r="I57" s="9">
        <f t="shared" ca="1" si="10"/>
        <v>0</v>
      </c>
    </row>
    <row r="58" spans="1:9" x14ac:dyDescent="0.25">
      <c r="A58">
        <v>3</v>
      </c>
      <c r="B58">
        <v>17</v>
      </c>
      <c r="C58">
        <v>26</v>
      </c>
      <c r="D58" t="str">
        <f>INDEX(TABULKA!$B$3:$B$52,$B58)</f>
        <v>Onofrej Ivan</v>
      </c>
      <c r="E58" t="str">
        <f>INDEX(TABULKA!$B$3:$B$52,$C58)</f>
        <v>Krnčan Juraj</v>
      </c>
      <c r="F58">
        <f t="shared" ca="1" si="7"/>
        <v>2</v>
      </c>
      <c r="G58">
        <f t="shared" ca="1" si="8"/>
        <v>4</v>
      </c>
      <c r="H58" s="9">
        <f t="shared" ca="1" si="9"/>
        <v>0</v>
      </c>
      <c r="I58" s="9">
        <f t="shared" ca="1" si="10"/>
        <v>3</v>
      </c>
    </row>
    <row r="59" spans="1:9" x14ac:dyDescent="0.25">
      <c r="A59">
        <v>3</v>
      </c>
      <c r="B59">
        <v>19</v>
      </c>
      <c r="C59">
        <v>28</v>
      </c>
      <c r="D59" t="str">
        <f>INDEX(TABULKA!$B$3:$B$52,$B59)</f>
        <v>Hornák Filip</v>
      </c>
      <c r="E59" t="str">
        <f>INDEX(TABULKA!$B$3:$B$52,$C59)</f>
        <v>Šenigla Vladimír</v>
      </c>
      <c r="F59">
        <f t="shared" ca="1" si="7"/>
        <v>0</v>
      </c>
      <c r="G59">
        <f t="shared" ca="1" si="8"/>
        <v>2</v>
      </c>
      <c r="H59" s="9">
        <f t="shared" ca="1" si="9"/>
        <v>0</v>
      </c>
      <c r="I59" s="9">
        <f t="shared" ca="1" si="10"/>
        <v>3</v>
      </c>
    </row>
    <row r="60" spans="1:9" x14ac:dyDescent="0.25">
      <c r="A60">
        <v>3</v>
      </c>
      <c r="B60">
        <v>21</v>
      </c>
      <c r="C60">
        <v>30</v>
      </c>
      <c r="D60" t="str">
        <f>INDEX(TABULKA!$B$3:$B$52,$B60)</f>
        <v>Medo Marián</v>
      </c>
      <c r="E60" t="str">
        <f>INDEX(TABULKA!$B$3:$B$52,$C60)</f>
        <v>Borovica Jozef</v>
      </c>
      <c r="F60">
        <f t="shared" ca="1" si="7"/>
        <v>0</v>
      </c>
      <c r="G60">
        <f t="shared" ca="1" si="8"/>
        <v>3</v>
      </c>
      <c r="H60" s="9">
        <f t="shared" ca="1" si="9"/>
        <v>0</v>
      </c>
      <c r="I60" s="9">
        <f t="shared" ca="1" si="10"/>
        <v>3</v>
      </c>
    </row>
    <row r="61" spans="1:9" x14ac:dyDescent="0.25">
      <c r="A61">
        <v>3</v>
      </c>
      <c r="B61">
        <v>23</v>
      </c>
      <c r="C61">
        <v>32</v>
      </c>
      <c r="D61" t="str">
        <f>INDEX(TABULKA!$B$3:$B$52,$B61)</f>
        <v>Beňo Gabriel</v>
      </c>
      <c r="E61" t="str">
        <f>INDEX(TABULKA!$B$3:$B$52,$C61)</f>
        <v>Zrubec Róbert</v>
      </c>
      <c r="F61">
        <f t="shared" ca="1" si="7"/>
        <v>1</v>
      </c>
      <c r="G61">
        <f t="shared" ca="1" si="8"/>
        <v>2</v>
      </c>
      <c r="H61" s="9">
        <f t="shared" ca="1" si="9"/>
        <v>0</v>
      </c>
      <c r="I61" s="9">
        <f t="shared" ca="1" si="10"/>
        <v>3</v>
      </c>
    </row>
    <row r="62" spans="1:9" x14ac:dyDescent="0.25">
      <c r="A62">
        <v>3</v>
      </c>
      <c r="B62">
        <v>25</v>
      </c>
      <c r="C62">
        <v>34</v>
      </c>
      <c r="D62" t="str">
        <f>INDEX(TABULKA!$B$3:$B$52,$B62)</f>
        <v>Drahoš Matúš</v>
      </c>
      <c r="E62" t="str">
        <f>INDEX(TABULKA!$B$3:$B$52,$C62)</f>
        <v>Pavlíček Ľuboš</v>
      </c>
      <c r="F62">
        <f t="shared" ca="1" si="7"/>
        <v>1</v>
      </c>
      <c r="G62">
        <f t="shared" ca="1" si="8"/>
        <v>1</v>
      </c>
      <c r="H62" s="9">
        <f t="shared" ca="1" si="9"/>
        <v>1.5</v>
      </c>
      <c r="I62" s="9">
        <f t="shared" ca="1" si="10"/>
        <v>1.5</v>
      </c>
    </row>
    <row r="63" spans="1:9" x14ac:dyDescent="0.25">
      <c r="A63">
        <v>3</v>
      </c>
      <c r="B63">
        <v>27</v>
      </c>
      <c r="C63">
        <v>36</v>
      </c>
      <c r="D63" t="str">
        <f>INDEX(TABULKA!$B$3:$B$52,$B63)</f>
        <v>Mrázik Juraj</v>
      </c>
      <c r="E63" t="str">
        <f>INDEX(TABULKA!$B$3:$B$52,$C63)</f>
        <v>Hrivňák Ivan</v>
      </c>
      <c r="F63">
        <f t="shared" ca="1" si="7"/>
        <v>0</v>
      </c>
      <c r="G63">
        <f t="shared" ca="1" si="8"/>
        <v>1</v>
      </c>
      <c r="H63" s="9">
        <f t="shared" ca="1" si="9"/>
        <v>0</v>
      </c>
      <c r="I63" s="9">
        <f t="shared" ca="1" si="10"/>
        <v>3</v>
      </c>
    </row>
    <row r="64" spans="1:9" x14ac:dyDescent="0.25">
      <c r="A64">
        <v>3</v>
      </c>
      <c r="B64">
        <v>29</v>
      </c>
      <c r="C64">
        <v>38</v>
      </c>
      <c r="D64" t="str">
        <f>INDEX(TABULKA!$B$3:$B$52,$B64)</f>
        <v>Révay Dušan</v>
      </c>
      <c r="E64" t="str">
        <f>INDEX(TABULKA!$B$3:$B$52,$C64)</f>
        <v>Slávik Igor</v>
      </c>
      <c r="F64">
        <f t="shared" ca="1" si="7"/>
        <v>0</v>
      </c>
      <c r="G64">
        <f t="shared" ca="1" si="8"/>
        <v>2</v>
      </c>
      <c r="H64" s="9">
        <f t="shared" ca="1" si="9"/>
        <v>0</v>
      </c>
      <c r="I64" s="9">
        <f t="shared" ca="1" si="10"/>
        <v>3</v>
      </c>
    </row>
    <row r="65" spans="1:9" x14ac:dyDescent="0.25">
      <c r="A65">
        <v>3</v>
      </c>
      <c r="B65">
        <v>31</v>
      </c>
      <c r="C65">
        <v>40</v>
      </c>
      <c r="D65" t="str">
        <f>INDEX(TABULKA!$B$3:$B$52,$B65)</f>
        <v>Sýkora Jozef</v>
      </c>
      <c r="E65" t="str">
        <f>INDEX(TABULKA!$B$3:$B$52,$C65)</f>
        <v>Smorada Ján</v>
      </c>
      <c r="F65">
        <f t="shared" ca="1" si="7"/>
        <v>0</v>
      </c>
      <c r="G65">
        <f t="shared" ca="1" si="8"/>
        <v>3</v>
      </c>
      <c r="H65" s="9">
        <f t="shared" ca="1" si="9"/>
        <v>0</v>
      </c>
      <c r="I65" s="9">
        <f t="shared" ca="1" si="10"/>
        <v>3</v>
      </c>
    </row>
    <row r="66" spans="1:9" x14ac:dyDescent="0.25">
      <c r="A66">
        <v>3</v>
      </c>
      <c r="B66">
        <v>33</v>
      </c>
      <c r="C66">
        <v>42</v>
      </c>
      <c r="D66" t="str">
        <f>INDEX(TABULKA!$B$3:$B$52,$B66)</f>
        <v>Florek Tomáš</v>
      </c>
      <c r="E66" t="str">
        <f>INDEX(TABULKA!$B$3:$B$52,$C66)</f>
        <v>Petríček Jaroslav</v>
      </c>
      <c r="F66">
        <f t="shared" ref="F66:F97" ca="1" si="11">IF(ISBLANK(INDIRECT(ADDRESS(B66+2,$A66+2,1,1,"tabulka"),1)),"-",INDIRECT(ADDRESS(B66+2,$A66+2,1,1,"tabulka"),1))</f>
        <v>0</v>
      </c>
      <c r="G66">
        <f t="shared" ref="G66:G97" ca="1" si="12">IF(ISBLANK(INDIRECT(ADDRESS(C66+2,$A66+2,1,1,"tabulka"),1)),"-",INDIRECT(ADDRESS(C66+2,$A66+2,1,1,"tabulka"),1))</f>
        <v>3</v>
      </c>
      <c r="H66" s="9">
        <f t="shared" ref="H66:H97" ca="1" si="13">IF(OR($F66="-",$G66="-"),0,IF($F66&gt;$G66,3,IF(AND($F66=0,$G66=0),1,IF($F66=$G66,1.5,0))))</f>
        <v>0</v>
      </c>
      <c r="I66" s="9">
        <f t="shared" ca="1" si="10"/>
        <v>3</v>
      </c>
    </row>
    <row r="67" spans="1:9" x14ac:dyDescent="0.25">
      <c r="A67">
        <v>3</v>
      </c>
      <c r="B67">
        <v>35</v>
      </c>
      <c r="C67">
        <v>44</v>
      </c>
      <c r="D67" t="str">
        <f>INDEX(TABULKA!$B$3:$B$52,$B67)</f>
        <v>Petráš Martin</v>
      </c>
      <c r="E67" t="str">
        <f>INDEX(TABULKA!$B$3:$B$52,$C67)</f>
        <v>Pisarovič Erik</v>
      </c>
      <c r="F67">
        <f t="shared" ca="1" si="11"/>
        <v>3</v>
      </c>
      <c r="G67">
        <f t="shared" ca="1" si="12"/>
        <v>2</v>
      </c>
      <c r="H67" s="9">
        <f t="shared" ca="1" si="13"/>
        <v>3</v>
      </c>
      <c r="I67" s="9">
        <f t="shared" ca="1" si="10"/>
        <v>0</v>
      </c>
    </row>
    <row r="68" spans="1:9" x14ac:dyDescent="0.25">
      <c r="A68">
        <v>3</v>
      </c>
      <c r="B68">
        <v>37</v>
      </c>
      <c r="C68">
        <v>46</v>
      </c>
      <c r="D68" t="str">
        <f>INDEX(TABULKA!$B$3:$B$52,$B68)</f>
        <v>Mádr Tomáš</v>
      </c>
      <c r="E68" t="str">
        <f>INDEX(TABULKA!$B$3:$B$52,$C68)</f>
        <v>Slávik Michal</v>
      </c>
      <c r="F68">
        <f t="shared" ca="1" si="11"/>
        <v>0</v>
      </c>
      <c r="G68">
        <f t="shared" ca="1" si="12"/>
        <v>1</v>
      </c>
      <c r="H68" s="9">
        <f t="shared" ca="1" si="13"/>
        <v>0</v>
      </c>
      <c r="I68" s="9">
        <f t="shared" ca="1" si="10"/>
        <v>3</v>
      </c>
    </row>
    <row r="69" spans="1:9" x14ac:dyDescent="0.25">
      <c r="A69">
        <v>3</v>
      </c>
      <c r="B69">
        <v>39</v>
      </c>
      <c r="C69">
        <v>46</v>
      </c>
      <c r="D69" t="str">
        <f>INDEX(TABULKA!$B$3:$B$52,$B69)</f>
        <v>Petríček Stanislav</v>
      </c>
      <c r="E69" t="str">
        <f>INDEX(TABULKA!$B$3:$B$52,$C69)</f>
        <v>Slávik Michal</v>
      </c>
      <c r="F69">
        <f t="shared" ca="1" si="11"/>
        <v>5</v>
      </c>
      <c r="G69">
        <f t="shared" ca="1" si="12"/>
        <v>1</v>
      </c>
      <c r="H69" s="9">
        <f t="shared" ca="1" si="13"/>
        <v>3</v>
      </c>
      <c r="I69" s="19"/>
    </row>
    <row r="70" spans="1:9" x14ac:dyDescent="0.25">
      <c r="A70">
        <v>3</v>
      </c>
      <c r="B70">
        <v>41</v>
      </c>
      <c r="C70">
        <v>2</v>
      </c>
      <c r="D70" t="str">
        <f>INDEX(TABULKA!$B$3:$B$52,$B70)</f>
        <v>Schwarcz Roman</v>
      </c>
      <c r="E70" t="str">
        <f>INDEX(TABULKA!$B$3:$B$52,$C70)</f>
        <v>Masarech Michal</v>
      </c>
      <c r="F70">
        <f t="shared" ca="1" si="11"/>
        <v>3</v>
      </c>
      <c r="G70">
        <f t="shared" ca="1" si="12"/>
        <v>1</v>
      </c>
      <c r="H70" s="9">
        <f t="shared" ca="1" si="13"/>
        <v>3</v>
      </c>
      <c r="I70" s="9">
        <f t="shared" ref="I70:I78" ca="1" si="14">IF(OR($F70="-",$G70="-"),0,IF($F70&lt;$G70,3,IF(AND($F70=0,$G70=0),1,IF($F70=$G70,1.5,0))))</f>
        <v>0</v>
      </c>
    </row>
    <row r="71" spans="1:9" x14ac:dyDescent="0.25">
      <c r="A71">
        <v>3</v>
      </c>
      <c r="B71">
        <v>43</v>
      </c>
      <c r="C71">
        <v>4</v>
      </c>
      <c r="D71" t="str">
        <f>INDEX(TABULKA!$B$3:$B$52,$B71)</f>
        <v>Michalka Marián</v>
      </c>
      <c r="E71" t="str">
        <f>INDEX(TABULKA!$B$3:$B$52,$C71)</f>
        <v>Drančák David</v>
      </c>
      <c r="F71">
        <f t="shared" ca="1" si="11"/>
        <v>1</v>
      </c>
      <c r="G71">
        <f t="shared" ca="1" si="12"/>
        <v>4</v>
      </c>
      <c r="H71" s="9">
        <f t="shared" ca="1" si="13"/>
        <v>0</v>
      </c>
      <c r="I71" s="9">
        <f t="shared" ca="1" si="14"/>
        <v>3</v>
      </c>
    </row>
    <row r="72" spans="1:9" x14ac:dyDescent="0.25">
      <c r="A72">
        <v>3</v>
      </c>
      <c r="B72">
        <v>45</v>
      </c>
      <c r="C72">
        <v>6</v>
      </c>
      <c r="D72" t="str">
        <f>INDEX(TABULKA!$B$3:$B$52,$B72)</f>
        <v>Popovič Milan</v>
      </c>
      <c r="E72" t="str">
        <f>INDEX(TABULKA!$B$3:$B$52,$C72)</f>
        <v>Mašan Tomáš</v>
      </c>
      <c r="F72">
        <f t="shared" ca="1" si="11"/>
        <v>3</v>
      </c>
      <c r="G72">
        <f t="shared" ca="1" si="12"/>
        <v>4</v>
      </c>
      <c r="H72" s="9">
        <f t="shared" ca="1" si="13"/>
        <v>0</v>
      </c>
      <c r="I72" s="9">
        <f t="shared" ca="1" si="14"/>
        <v>3</v>
      </c>
    </row>
    <row r="73" spans="1:9" x14ac:dyDescent="0.25">
      <c r="A73">
        <v>3</v>
      </c>
      <c r="B73">
        <v>47</v>
      </c>
      <c r="C73">
        <v>8</v>
      </c>
      <c r="D73" t="str">
        <f>INDEX(TABULKA!$B$3:$B$52,$B73)</f>
        <v>Medo Peter</v>
      </c>
      <c r="E73" t="str">
        <f>INDEX(TABULKA!$B$3:$B$52,$C73)</f>
        <v>Kochan Ladislav</v>
      </c>
      <c r="F73">
        <f t="shared" ca="1" si="11"/>
        <v>2</v>
      </c>
      <c r="G73">
        <f t="shared" ca="1" si="12"/>
        <v>0</v>
      </c>
      <c r="H73" s="9">
        <f t="shared" ca="1" si="13"/>
        <v>3</v>
      </c>
      <c r="I73" s="9">
        <f t="shared" ca="1" si="14"/>
        <v>0</v>
      </c>
    </row>
    <row r="74" spans="1:9" x14ac:dyDescent="0.25">
      <c r="A74">
        <v>4</v>
      </c>
      <c r="B74">
        <v>1</v>
      </c>
      <c r="C74">
        <v>38</v>
      </c>
      <c r="D74" t="str">
        <f>INDEX(TABULKA!$B$3:$B$52,$B74)</f>
        <v>Šenigla Peter</v>
      </c>
      <c r="E74" t="str">
        <f>INDEX(TABULKA!$B$3:$B$52,$C74)</f>
        <v>Slávik Igor</v>
      </c>
      <c r="F74">
        <f t="shared" ca="1" si="11"/>
        <v>2</v>
      </c>
      <c r="G74">
        <f t="shared" ca="1" si="12"/>
        <v>2</v>
      </c>
      <c r="H74" s="9">
        <f t="shared" ca="1" si="13"/>
        <v>1.5</v>
      </c>
      <c r="I74" s="9">
        <f t="shared" ca="1" si="14"/>
        <v>1.5</v>
      </c>
    </row>
    <row r="75" spans="1:9" x14ac:dyDescent="0.25">
      <c r="A75">
        <v>4</v>
      </c>
      <c r="B75">
        <v>3</v>
      </c>
      <c r="C75">
        <v>40</v>
      </c>
      <c r="D75" t="str">
        <f>INDEX(TABULKA!$B$3:$B$52,$B75)</f>
        <v>Mešenec Martin</v>
      </c>
      <c r="E75" t="str">
        <f>INDEX(TABULKA!$B$3:$B$52,$C75)</f>
        <v>Smorada Ján</v>
      </c>
      <c r="F75">
        <f t="shared" ca="1" si="11"/>
        <v>1</v>
      </c>
      <c r="G75">
        <f t="shared" ca="1" si="12"/>
        <v>1</v>
      </c>
      <c r="H75" s="9">
        <f t="shared" ca="1" si="13"/>
        <v>1.5</v>
      </c>
      <c r="I75" s="9">
        <f t="shared" ca="1" si="14"/>
        <v>1.5</v>
      </c>
    </row>
    <row r="76" spans="1:9" x14ac:dyDescent="0.25">
      <c r="A76">
        <v>4</v>
      </c>
      <c r="B76">
        <v>5</v>
      </c>
      <c r="C76">
        <v>42</v>
      </c>
      <c r="D76" t="str">
        <f>INDEX(TABULKA!$B$3:$B$52,$B76)</f>
        <v>Vančík Juraj</v>
      </c>
      <c r="E76" t="str">
        <f>INDEX(TABULKA!$B$3:$B$52,$C76)</f>
        <v>Petríček Jaroslav</v>
      </c>
      <c r="F76">
        <f t="shared" ca="1" si="11"/>
        <v>1</v>
      </c>
      <c r="G76">
        <f t="shared" ca="1" si="12"/>
        <v>3</v>
      </c>
      <c r="H76" s="9">
        <f t="shared" ca="1" si="13"/>
        <v>0</v>
      </c>
      <c r="I76" s="9">
        <f t="shared" ca="1" si="14"/>
        <v>3</v>
      </c>
    </row>
    <row r="77" spans="1:9" x14ac:dyDescent="0.25">
      <c r="A77">
        <v>4</v>
      </c>
      <c r="B77">
        <v>7</v>
      </c>
      <c r="C77">
        <v>44</v>
      </c>
      <c r="D77" t="str">
        <f>INDEX(TABULKA!$B$3:$B$52,$B77)</f>
        <v>Daněk Michal</v>
      </c>
      <c r="E77" t="str">
        <f>INDEX(TABULKA!$B$3:$B$52,$C77)</f>
        <v>Pisarovič Erik</v>
      </c>
      <c r="F77">
        <f t="shared" ca="1" si="11"/>
        <v>6</v>
      </c>
      <c r="G77">
        <f t="shared" ca="1" si="12"/>
        <v>3</v>
      </c>
      <c r="H77" s="9">
        <f t="shared" ca="1" si="13"/>
        <v>3</v>
      </c>
      <c r="I77" s="9">
        <f t="shared" ca="1" si="14"/>
        <v>0</v>
      </c>
    </row>
    <row r="78" spans="1:9" x14ac:dyDescent="0.25">
      <c r="A78">
        <v>4</v>
      </c>
      <c r="B78">
        <v>9</v>
      </c>
      <c r="C78">
        <v>46</v>
      </c>
      <c r="D78" t="str">
        <f>INDEX(TABULKA!$B$3:$B$52,$B78)</f>
        <v>Spáčil Matej</v>
      </c>
      <c r="E78" t="str">
        <f>INDEX(TABULKA!$B$3:$B$52,$C78)</f>
        <v>Slávik Michal</v>
      </c>
      <c r="F78">
        <f t="shared" ca="1" si="11"/>
        <v>0</v>
      </c>
      <c r="G78">
        <f t="shared" ca="1" si="12"/>
        <v>4</v>
      </c>
      <c r="H78" s="9">
        <f t="shared" ca="1" si="13"/>
        <v>0</v>
      </c>
      <c r="I78" s="9">
        <f t="shared" ca="1" si="14"/>
        <v>3</v>
      </c>
    </row>
    <row r="79" spans="1:9" x14ac:dyDescent="0.25">
      <c r="A79">
        <v>4</v>
      </c>
      <c r="B79">
        <v>11</v>
      </c>
      <c r="C79">
        <v>13</v>
      </c>
      <c r="D79" t="str">
        <f>INDEX(TABULKA!$B$3:$B$52,$B79)</f>
        <v>Kuhajda Rastislav</v>
      </c>
      <c r="E79" t="str">
        <f>INDEX(TABULKA!$B$3:$B$52,$C79)</f>
        <v>Kemencik Zoltán</v>
      </c>
      <c r="F79">
        <f t="shared" ca="1" si="11"/>
        <v>1</v>
      </c>
      <c r="G79">
        <f t="shared" ca="1" si="12"/>
        <v>0</v>
      </c>
      <c r="H79" s="9">
        <f t="shared" ca="1" si="13"/>
        <v>3</v>
      </c>
      <c r="I79" s="19"/>
    </row>
    <row r="80" spans="1:9" x14ac:dyDescent="0.25">
      <c r="A80">
        <v>4</v>
      </c>
      <c r="B80">
        <v>13</v>
      </c>
      <c r="C80">
        <v>2</v>
      </c>
      <c r="D80" t="str">
        <f>INDEX(TABULKA!$B$3:$B$52,$B80)</f>
        <v>Kemencik Zoltán</v>
      </c>
      <c r="E80" t="str">
        <f>INDEX(TABULKA!$B$3:$B$52,$C80)</f>
        <v>Masarech Michal</v>
      </c>
      <c r="F80">
        <f t="shared" ca="1" si="11"/>
        <v>0</v>
      </c>
      <c r="G80">
        <f t="shared" ca="1" si="12"/>
        <v>1</v>
      </c>
      <c r="H80" s="9">
        <f t="shared" ca="1" si="13"/>
        <v>0</v>
      </c>
      <c r="I80" s="9">
        <f t="shared" ref="I80:I112" ca="1" si="15">IF(OR($F80="-",$G80="-"),0,IF($F80&lt;$G80,3,IF(AND($F80=0,$G80=0),1,IF($F80=$G80,1.5,0))))</f>
        <v>3</v>
      </c>
    </row>
    <row r="81" spans="1:9" x14ac:dyDescent="0.25">
      <c r="A81">
        <v>4</v>
      </c>
      <c r="B81">
        <v>15</v>
      </c>
      <c r="C81">
        <v>4</v>
      </c>
      <c r="D81" t="str">
        <f>INDEX(TABULKA!$B$3:$B$52,$B81)</f>
        <v>Jarka Pavel</v>
      </c>
      <c r="E81" t="str">
        <f>INDEX(TABULKA!$B$3:$B$52,$C81)</f>
        <v>Drančák David</v>
      </c>
      <c r="F81">
        <f t="shared" ca="1" si="11"/>
        <v>3</v>
      </c>
      <c r="G81">
        <f t="shared" ca="1" si="12"/>
        <v>0</v>
      </c>
      <c r="H81" s="9">
        <f t="shared" ca="1" si="13"/>
        <v>3</v>
      </c>
      <c r="I81" s="9">
        <f t="shared" ca="1" si="15"/>
        <v>0</v>
      </c>
    </row>
    <row r="82" spans="1:9" x14ac:dyDescent="0.25">
      <c r="A82">
        <v>4</v>
      </c>
      <c r="B82">
        <v>17</v>
      </c>
      <c r="C82">
        <v>6</v>
      </c>
      <c r="D82" t="str">
        <f>INDEX(TABULKA!$B$3:$B$52,$B82)</f>
        <v>Onofrej Ivan</v>
      </c>
      <c r="E82" t="str">
        <f>INDEX(TABULKA!$B$3:$B$52,$C82)</f>
        <v>Mašan Tomáš</v>
      </c>
      <c r="F82">
        <f t="shared" ca="1" si="11"/>
        <v>1</v>
      </c>
      <c r="G82">
        <f t="shared" ca="1" si="12"/>
        <v>2</v>
      </c>
      <c r="H82" s="9">
        <f t="shared" ca="1" si="13"/>
        <v>0</v>
      </c>
      <c r="I82" s="9">
        <f t="shared" ca="1" si="15"/>
        <v>3</v>
      </c>
    </row>
    <row r="83" spans="1:9" x14ac:dyDescent="0.25">
      <c r="A83">
        <v>4</v>
      </c>
      <c r="B83">
        <v>19</v>
      </c>
      <c r="C83">
        <v>8</v>
      </c>
      <c r="D83" t="str">
        <f>INDEX(TABULKA!$B$3:$B$52,$B83)</f>
        <v>Hornák Filip</v>
      </c>
      <c r="E83" t="str">
        <f>INDEX(TABULKA!$B$3:$B$52,$C83)</f>
        <v>Kochan Ladislav</v>
      </c>
      <c r="F83">
        <f t="shared" ca="1" si="11"/>
        <v>1</v>
      </c>
      <c r="G83">
        <f t="shared" ca="1" si="12"/>
        <v>1</v>
      </c>
      <c r="H83" s="9">
        <f t="shared" ca="1" si="13"/>
        <v>1.5</v>
      </c>
      <c r="I83" s="9">
        <f t="shared" ca="1" si="15"/>
        <v>1.5</v>
      </c>
    </row>
    <row r="84" spans="1:9" x14ac:dyDescent="0.25">
      <c r="A84">
        <v>4</v>
      </c>
      <c r="B84">
        <v>21</v>
      </c>
      <c r="C84">
        <v>10</v>
      </c>
      <c r="D84" t="str">
        <f>INDEX(TABULKA!$B$3:$B$52,$B84)</f>
        <v>Medo Marián</v>
      </c>
      <c r="E84" t="str">
        <f>INDEX(TABULKA!$B$3:$B$52,$C84)</f>
        <v>Kollár Mikuláš</v>
      </c>
      <c r="F84">
        <f t="shared" ca="1" si="11"/>
        <v>1</v>
      </c>
      <c r="G84">
        <f t="shared" ca="1" si="12"/>
        <v>2</v>
      </c>
      <c r="H84" s="9">
        <f t="shared" ca="1" si="13"/>
        <v>0</v>
      </c>
      <c r="I84" s="9">
        <f t="shared" ca="1" si="15"/>
        <v>3</v>
      </c>
    </row>
    <row r="85" spans="1:9" x14ac:dyDescent="0.25">
      <c r="A85">
        <v>4</v>
      </c>
      <c r="B85">
        <v>23</v>
      </c>
      <c r="C85">
        <v>12</v>
      </c>
      <c r="D85" t="str">
        <f>INDEX(TABULKA!$B$3:$B$52,$B85)</f>
        <v>Beňo Gabriel</v>
      </c>
      <c r="E85" t="str">
        <f>INDEX(TABULKA!$B$3:$B$52,$C85)</f>
        <v>Šintál Adam</v>
      </c>
      <c r="F85">
        <f t="shared" ca="1" si="11"/>
        <v>0</v>
      </c>
      <c r="G85">
        <f t="shared" ca="1" si="12"/>
        <v>1</v>
      </c>
      <c r="H85" s="9">
        <f t="shared" ca="1" si="13"/>
        <v>0</v>
      </c>
      <c r="I85" s="9">
        <f t="shared" ca="1" si="15"/>
        <v>3</v>
      </c>
    </row>
    <row r="86" spans="1:9" x14ac:dyDescent="0.25">
      <c r="A86">
        <v>4</v>
      </c>
      <c r="B86">
        <v>25</v>
      </c>
      <c r="C86">
        <v>14</v>
      </c>
      <c r="D86" t="str">
        <f>INDEX(TABULKA!$B$3:$B$52,$B86)</f>
        <v>Drahoš Matúš</v>
      </c>
      <c r="E86" t="str">
        <f>INDEX(TABULKA!$B$3:$B$52,$C86)</f>
        <v>Buršák Roman</v>
      </c>
      <c r="F86">
        <f t="shared" ca="1" si="11"/>
        <v>5</v>
      </c>
      <c r="G86">
        <f t="shared" ca="1" si="12"/>
        <v>1</v>
      </c>
      <c r="H86" s="9">
        <f t="shared" ca="1" si="13"/>
        <v>3</v>
      </c>
      <c r="I86" s="9">
        <f t="shared" ca="1" si="15"/>
        <v>0</v>
      </c>
    </row>
    <row r="87" spans="1:9" x14ac:dyDescent="0.25">
      <c r="A87">
        <v>4</v>
      </c>
      <c r="B87">
        <v>27</v>
      </c>
      <c r="C87">
        <v>16</v>
      </c>
      <c r="D87" t="str">
        <f>INDEX(TABULKA!$B$3:$B$52,$B87)</f>
        <v>Mrázik Juraj</v>
      </c>
      <c r="E87" t="str">
        <f>INDEX(TABULKA!$B$3:$B$52,$C87)</f>
        <v>Kriho Marián</v>
      </c>
      <c r="F87">
        <f t="shared" ca="1" si="11"/>
        <v>2</v>
      </c>
      <c r="G87">
        <f t="shared" ca="1" si="12"/>
        <v>3</v>
      </c>
      <c r="H87" s="9">
        <f t="shared" ca="1" si="13"/>
        <v>0</v>
      </c>
      <c r="I87" s="9">
        <f t="shared" ca="1" si="15"/>
        <v>3</v>
      </c>
    </row>
    <row r="88" spans="1:9" x14ac:dyDescent="0.25">
      <c r="A88">
        <v>4</v>
      </c>
      <c r="B88">
        <v>29</v>
      </c>
      <c r="C88">
        <v>18</v>
      </c>
      <c r="D88" t="str">
        <f>INDEX(TABULKA!$B$3:$B$52,$B88)</f>
        <v>Révay Dušan</v>
      </c>
      <c r="E88" t="str">
        <f>INDEX(TABULKA!$B$3:$B$52,$C88)</f>
        <v>Smorada Marek</v>
      </c>
      <c r="F88">
        <f t="shared" ca="1" si="11"/>
        <v>1</v>
      </c>
      <c r="G88">
        <f t="shared" ca="1" si="12"/>
        <v>3</v>
      </c>
      <c r="H88" s="9">
        <f t="shared" ca="1" si="13"/>
        <v>0</v>
      </c>
      <c r="I88" s="9">
        <f t="shared" ca="1" si="15"/>
        <v>3</v>
      </c>
    </row>
    <row r="89" spans="1:9" x14ac:dyDescent="0.25">
      <c r="A89">
        <v>4</v>
      </c>
      <c r="B89">
        <v>31</v>
      </c>
      <c r="C89">
        <v>20</v>
      </c>
      <c r="D89" t="str">
        <f>INDEX(TABULKA!$B$3:$B$52,$B89)</f>
        <v>Sýkora Jozef</v>
      </c>
      <c r="E89" t="str">
        <f>INDEX(TABULKA!$B$3:$B$52,$C89)</f>
        <v>Mičo Martin</v>
      </c>
      <c r="F89">
        <f t="shared" ca="1" si="11"/>
        <v>0</v>
      </c>
      <c r="G89">
        <f t="shared" ca="1" si="12"/>
        <v>1</v>
      </c>
      <c r="H89" s="9">
        <f t="shared" ca="1" si="13"/>
        <v>0</v>
      </c>
      <c r="I89" s="9">
        <f t="shared" ca="1" si="15"/>
        <v>3</v>
      </c>
    </row>
    <row r="90" spans="1:9" x14ac:dyDescent="0.25">
      <c r="A90">
        <v>4</v>
      </c>
      <c r="B90">
        <v>33</v>
      </c>
      <c r="C90">
        <v>22</v>
      </c>
      <c r="D90" t="str">
        <f>INDEX(TABULKA!$B$3:$B$52,$B90)</f>
        <v>Florek Tomáš</v>
      </c>
      <c r="E90" t="str">
        <f>INDEX(TABULKA!$B$3:$B$52,$C90)</f>
        <v>Belovič Radoslav</v>
      </c>
      <c r="F90">
        <f t="shared" ca="1" si="11"/>
        <v>0</v>
      </c>
      <c r="G90">
        <f t="shared" ca="1" si="12"/>
        <v>1</v>
      </c>
      <c r="H90" s="9">
        <f t="shared" ca="1" si="13"/>
        <v>0</v>
      </c>
      <c r="I90" s="9">
        <f t="shared" ca="1" si="15"/>
        <v>3</v>
      </c>
    </row>
    <row r="91" spans="1:9" x14ac:dyDescent="0.25">
      <c r="A91">
        <v>4</v>
      </c>
      <c r="B91">
        <v>35</v>
      </c>
      <c r="C91">
        <v>24</v>
      </c>
      <c r="D91" t="str">
        <f>INDEX(TABULKA!$B$3:$B$52,$B91)</f>
        <v>Petráš Martin</v>
      </c>
      <c r="E91" t="str">
        <f>INDEX(TABULKA!$B$3:$B$52,$C91)</f>
        <v>Pecník Branislav</v>
      </c>
      <c r="F91">
        <f t="shared" ca="1" si="11"/>
        <v>4</v>
      </c>
      <c r="G91">
        <f t="shared" ca="1" si="12"/>
        <v>1</v>
      </c>
      <c r="H91" s="9">
        <f t="shared" ca="1" si="13"/>
        <v>3</v>
      </c>
      <c r="I91" s="9">
        <f t="shared" ca="1" si="15"/>
        <v>0</v>
      </c>
    </row>
    <row r="92" spans="1:9" x14ac:dyDescent="0.25">
      <c r="A92">
        <v>4</v>
      </c>
      <c r="B92">
        <v>37</v>
      </c>
      <c r="C92">
        <v>26</v>
      </c>
      <c r="D92" t="str">
        <f>INDEX(TABULKA!$B$3:$B$52,$B92)</f>
        <v>Mádr Tomáš</v>
      </c>
      <c r="E92" t="str">
        <f>INDEX(TABULKA!$B$3:$B$52,$C92)</f>
        <v>Krnčan Juraj</v>
      </c>
      <c r="F92">
        <f t="shared" ca="1" si="11"/>
        <v>0</v>
      </c>
      <c r="G92">
        <f t="shared" ca="1" si="12"/>
        <v>1</v>
      </c>
      <c r="H92" s="9">
        <f t="shared" ca="1" si="13"/>
        <v>0</v>
      </c>
      <c r="I92" s="9">
        <f t="shared" ca="1" si="15"/>
        <v>3</v>
      </c>
    </row>
    <row r="93" spans="1:9" x14ac:dyDescent="0.25">
      <c r="A93">
        <v>4</v>
      </c>
      <c r="B93">
        <v>39</v>
      </c>
      <c r="C93">
        <v>28</v>
      </c>
      <c r="D93" t="str">
        <f>INDEX(TABULKA!$B$3:$B$52,$B93)</f>
        <v>Petríček Stanislav</v>
      </c>
      <c r="E93" t="str">
        <f>INDEX(TABULKA!$B$3:$B$52,$C93)</f>
        <v>Šenigla Vladimír</v>
      </c>
      <c r="F93">
        <f t="shared" ca="1" si="11"/>
        <v>0</v>
      </c>
      <c r="G93">
        <f t="shared" ca="1" si="12"/>
        <v>1</v>
      </c>
      <c r="H93" s="9">
        <f t="shared" ca="1" si="13"/>
        <v>0</v>
      </c>
      <c r="I93" s="9">
        <f t="shared" ca="1" si="15"/>
        <v>3</v>
      </c>
    </row>
    <row r="94" spans="1:9" x14ac:dyDescent="0.25">
      <c r="A94">
        <v>4</v>
      </c>
      <c r="B94">
        <v>41</v>
      </c>
      <c r="C94">
        <v>30</v>
      </c>
      <c r="D94" t="str">
        <f>INDEX(TABULKA!$B$3:$B$52,$B94)</f>
        <v>Schwarcz Roman</v>
      </c>
      <c r="E94" t="str">
        <f>INDEX(TABULKA!$B$3:$B$52,$C94)</f>
        <v>Borovica Jozef</v>
      </c>
      <c r="F94">
        <f t="shared" ca="1" si="11"/>
        <v>1</v>
      </c>
      <c r="G94">
        <f t="shared" ca="1" si="12"/>
        <v>2</v>
      </c>
      <c r="H94" s="9">
        <f t="shared" ca="1" si="13"/>
        <v>0</v>
      </c>
      <c r="I94" s="9">
        <f t="shared" ca="1" si="15"/>
        <v>3</v>
      </c>
    </row>
    <row r="95" spans="1:9" x14ac:dyDescent="0.25">
      <c r="A95">
        <v>4</v>
      </c>
      <c r="B95">
        <v>43</v>
      </c>
      <c r="C95">
        <v>32</v>
      </c>
      <c r="D95" t="str">
        <f>INDEX(TABULKA!$B$3:$B$52,$B95)</f>
        <v>Michalka Marián</v>
      </c>
      <c r="E95" t="str">
        <f>INDEX(TABULKA!$B$3:$B$52,$C95)</f>
        <v>Zrubec Róbert</v>
      </c>
      <c r="F95">
        <f t="shared" ca="1" si="11"/>
        <v>0</v>
      </c>
      <c r="G95">
        <f t="shared" ca="1" si="12"/>
        <v>3</v>
      </c>
      <c r="H95" s="9">
        <f t="shared" ca="1" si="13"/>
        <v>0</v>
      </c>
      <c r="I95" s="9">
        <f t="shared" ca="1" si="15"/>
        <v>3</v>
      </c>
    </row>
    <row r="96" spans="1:9" x14ac:dyDescent="0.25">
      <c r="A96">
        <v>4</v>
      </c>
      <c r="B96">
        <v>45</v>
      </c>
      <c r="C96">
        <v>34</v>
      </c>
      <c r="D96" t="str">
        <f>INDEX(TABULKA!$B$3:$B$52,$B96)</f>
        <v>Popovič Milan</v>
      </c>
      <c r="E96" t="str">
        <f>INDEX(TABULKA!$B$3:$B$52,$C96)</f>
        <v>Pavlíček Ľuboš</v>
      </c>
      <c r="F96">
        <f t="shared" ca="1" si="11"/>
        <v>2</v>
      </c>
      <c r="G96">
        <f t="shared" ca="1" si="12"/>
        <v>0</v>
      </c>
      <c r="H96" s="9">
        <f t="shared" ca="1" si="13"/>
        <v>3</v>
      </c>
      <c r="I96" s="9">
        <f t="shared" ca="1" si="15"/>
        <v>0</v>
      </c>
    </row>
    <row r="97" spans="1:9" x14ac:dyDescent="0.25">
      <c r="A97">
        <v>4</v>
      </c>
      <c r="B97">
        <v>47</v>
      </c>
      <c r="C97">
        <v>36</v>
      </c>
      <c r="D97" t="str">
        <f>INDEX(TABULKA!$B$3:$B$52,$B97)</f>
        <v>Medo Peter</v>
      </c>
      <c r="E97" t="str">
        <f>INDEX(TABULKA!$B$3:$B$52,$C97)</f>
        <v>Hrivňák Ivan</v>
      </c>
      <c r="F97">
        <f t="shared" ca="1" si="11"/>
        <v>2</v>
      </c>
      <c r="G97">
        <f t="shared" ca="1" si="12"/>
        <v>2</v>
      </c>
      <c r="H97" s="9">
        <f t="shared" ca="1" si="13"/>
        <v>1.5</v>
      </c>
      <c r="I97" s="9">
        <f t="shared" ca="1" si="15"/>
        <v>1.5</v>
      </c>
    </row>
    <row r="98" spans="1:9" x14ac:dyDescent="0.25">
      <c r="A98">
        <v>5</v>
      </c>
      <c r="B98">
        <v>1</v>
      </c>
      <c r="C98">
        <v>18</v>
      </c>
      <c r="D98" t="str">
        <f>INDEX(TABULKA!$B$3:$B$52,$B98)</f>
        <v>Šenigla Peter</v>
      </c>
      <c r="E98" t="str">
        <f>INDEX(TABULKA!$B$3:$B$52,$C98)</f>
        <v>Smorada Marek</v>
      </c>
      <c r="F98">
        <f t="shared" ref="F98:F129" ca="1" si="16">IF(ISBLANK(INDIRECT(ADDRESS(B98+2,$A98+2,1,1,"tabulka"),1)),"-",INDIRECT(ADDRESS(B98+2,$A98+2,1,1,"tabulka"),1))</f>
        <v>5</v>
      </c>
      <c r="G98">
        <f t="shared" ref="G98:G129" ca="1" si="17">IF(ISBLANK(INDIRECT(ADDRESS(C98+2,$A98+2,1,1,"tabulka"),1)),"-",INDIRECT(ADDRESS(C98+2,$A98+2,1,1,"tabulka"),1))</f>
        <v>3</v>
      </c>
      <c r="H98" s="9">
        <f t="shared" ref="H98:H129" ca="1" si="18">IF(OR($F98="-",$G98="-"),0,IF($F98&gt;$G98,3,IF(AND($F98=0,$G98=0),1,IF($F98=$G98,1.5,0))))</f>
        <v>3</v>
      </c>
      <c r="I98" s="9">
        <f t="shared" ca="1" si="15"/>
        <v>0</v>
      </c>
    </row>
    <row r="99" spans="1:9" x14ac:dyDescent="0.25">
      <c r="A99">
        <v>5</v>
      </c>
      <c r="B99">
        <v>3</v>
      </c>
      <c r="C99">
        <v>20</v>
      </c>
      <c r="D99" t="str">
        <f>INDEX(TABULKA!$B$3:$B$52,$B99)</f>
        <v>Mešenec Martin</v>
      </c>
      <c r="E99" t="str">
        <f>INDEX(TABULKA!$B$3:$B$52,$C99)</f>
        <v>Mičo Martin</v>
      </c>
      <c r="F99">
        <f t="shared" ca="1" si="16"/>
        <v>4</v>
      </c>
      <c r="G99">
        <f t="shared" ca="1" si="17"/>
        <v>2</v>
      </c>
      <c r="H99" s="9">
        <f t="shared" ca="1" si="18"/>
        <v>3</v>
      </c>
      <c r="I99" s="9">
        <f t="shared" ca="1" si="15"/>
        <v>0</v>
      </c>
    </row>
    <row r="100" spans="1:9" x14ac:dyDescent="0.25">
      <c r="A100">
        <v>5</v>
      </c>
      <c r="B100">
        <v>5</v>
      </c>
      <c r="C100">
        <v>22</v>
      </c>
      <c r="D100" t="str">
        <f>INDEX(TABULKA!$B$3:$B$52,$B100)</f>
        <v>Vančík Juraj</v>
      </c>
      <c r="E100" t="str">
        <f>INDEX(TABULKA!$B$3:$B$52,$C100)</f>
        <v>Belovič Radoslav</v>
      </c>
      <c r="F100">
        <f t="shared" ca="1" si="16"/>
        <v>2</v>
      </c>
      <c r="G100">
        <f t="shared" ca="1" si="17"/>
        <v>2</v>
      </c>
      <c r="H100" s="9">
        <f t="shared" ca="1" si="18"/>
        <v>1.5</v>
      </c>
      <c r="I100" s="9">
        <f t="shared" ca="1" si="15"/>
        <v>1.5</v>
      </c>
    </row>
    <row r="101" spans="1:9" x14ac:dyDescent="0.25">
      <c r="A101">
        <v>5</v>
      </c>
      <c r="B101">
        <v>7</v>
      </c>
      <c r="C101">
        <v>24</v>
      </c>
      <c r="D101" t="str">
        <f>INDEX(TABULKA!$B$3:$B$52,$B101)</f>
        <v>Daněk Michal</v>
      </c>
      <c r="E101" t="str">
        <f>INDEX(TABULKA!$B$3:$B$52,$C101)</f>
        <v>Pecník Branislav</v>
      </c>
      <c r="F101">
        <f t="shared" ca="1" si="16"/>
        <v>6</v>
      </c>
      <c r="G101">
        <f t="shared" ca="1" si="17"/>
        <v>3</v>
      </c>
      <c r="H101" s="9">
        <f t="shared" ca="1" si="18"/>
        <v>3</v>
      </c>
      <c r="I101" s="9">
        <f t="shared" ca="1" si="15"/>
        <v>0</v>
      </c>
    </row>
    <row r="102" spans="1:9" x14ac:dyDescent="0.25">
      <c r="A102">
        <v>5</v>
      </c>
      <c r="B102">
        <v>9</v>
      </c>
      <c r="C102">
        <v>26</v>
      </c>
      <c r="D102" t="str">
        <f>INDEX(TABULKA!$B$3:$B$52,$B102)</f>
        <v>Spáčil Matej</v>
      </c>
      <c r="E102" t="str">
        <f>INDEX(TABULKA!$B$3:$B$52,$C102)</f>
        <v>Krnčan Juraj</v>
      </c>
      <c r="F102">
        <f t="shared" ca="1" si="16"/>
        <v>3</v>
      </c>
      <c r="G102">
        <f t="shared" ca="1" si="17"/>
        <v>2</v>
      </c>
      <c r="H102" s="9">
        <f t="shared" ca="1" si="18"/>
        <v>3</v>
      </c>
      <c r="I102" s="9">
        <f t="shared" ca="1" si="15"/>
        <v>0</v>
      </c>
    </row>
    <row r="103" spans="1:9" x14ac:dyDescent="0.25">
      <c r="A103">
        <v>5</v>
      </c>
      <c r="B103">
        <v>11</v>
      </c>
      <c r="C103">
        <v>28</v>
      </c>
      <c r="D103" t="str">
        <f>INDEX(TABULKA!$B$3:$B$52,$B103)</f>
        <v>Kuhajda Rastislav</v>
      </c>
      <c r="E103" t="str">
        <f>INDEX(TABULKA!$B$3:$B$52,$C103)</f>
        <v>Šenigla Vladimír</v>
      </c>
      <c r="F103">
        <f t="shared" ca="1" si="16"/>
        <v>2</v>
      </c>
      <c r="G103">
        <f t="shared" ca="1" si="17"/>
        <v>0</v>
      </c>
      <c r="H103" s="9">
        <f t="shared" ca="1" si="18"/>
        <v>3</v>
      </c>
      <c r="I103" s="9">
        <f t="shared" ca="1" si="15"/>
        <v>0</v>
      </c>
    </row>
    <row r="104" spans="1:9" x14ac:dyDescent="0.25">
      <c r="A104">
        <v>5</v>
      </c>
      <c r="B104">
        <v>13</v>
      </c>
      <c r="C104">
        <v>30</v>
      </c>
      <c r="D104" t="str">
        <f>INDEX(TABULKA!$B$3:$B$52,$B104)</f>
        <v>Kemencik Zoltán</v>
      </c>
      <c r="E104" t="str">
        <f>INDEX(TABULKA!$B$3:$B$52,$C104)</f>
        <v>Borovica Jozef</v>
      </c>
      <c r="F104">
        <f t="shared" ca="1" si="16"/>
        <v>1</v>
      </c>
      <c r="G104">
        <f t="shared" ca="1" si="17"/>
        <v>0</v>
      </c>
      <c r="H104" s="9">
        <f t="shared" ca="1" si="18"/>
        <v>3</v>
      </c>
      <c r="I104" s="9">
        <f t="shared" ca="1" si="15"/>
        <v>0</v>
      </c>
    </row>
    <row r="105" spans="1:9" x14ac:dyDescent="0.25">
      <c r="A105">
        <v>5</v>
      </c>
      <c r="B105">
        <v>15</v>
      </c>
      <c r="C105">
        <v>32</v>
      </c>
      <c r="D105" t="str">
        <f>INDEX(TABULKA!$B$3:$B$52,$B105)</f>
        <v>Jarka Pavel</v>
      </c>
      <c r="E105" t="str">
        <f>INDEX(TABULKA!$B$3:$B$52,$C105)</f>
        <v>Zrubec Róbert</v>
      </c>
      <c r="F105">
        <f t="shared" ca="1" si="16"/>
        <v>1</v>
      </c>
      <c r="G105">
        <f t="shared" ca="1" si="17"/>
        <v>3</v>
      </c>
      <c r="H105" s="9">
        <f t="shared" ca="1" si="18"/>
        <v>0</v>
      </c>
      <c r="I105" s="9">
        <f t="shared" ca="1" si="15"/>
        <v>3</v>
      </c>
    </row>
    <row r="106" spans="1:9" x14ac:dyDescent="0.25">
      <c r="A106">
        <v>5</v>
      </c>
      <c r="B106">
        <v>17</v>
      </c>
      <c r="C106">
        <v>34</v>
      </c>
      <c r="D106" t="str">
        <f>INDEX(TABULKA!$B$3:$B$52,$B106)</f>
        <v>Onofrej Ivan</v>
      </c>
      <c r="E106" t="str">
        <f>INDEX(TABULKA!$B$3:$B$52,$C106)</f>
        <v>Pavlíček Ľuboš</v>
      </c>
      <c r="F106">
        <f t="shared" ca="1" si="16"/>
        <v>1</v>
      </c>
      <c r="G106">
        <f t="shared" ca="1" si="17"/>
        <v>1</v>
      </c>
      <c r="H106" s="9">
        <f t="shared" ca="1" si="18"/>
        <v>1.5</v>
      </c>
      <c r="I106" s="9">
        <f t="shared" ca="1" si="15"/>
        <v>1.5</v>
      </c>
    </row>
    <row r="107" spans="1:9" x14ac:dyDescent="0.25">
      <c r="A107">
        <v>5</v>
      </c>
      <c r="B107">
        <v>19</v>
      </c>
      <c r="C107">
        <v>36</v>
      </c>
      <c r="D107" t="str">
        <f>INDEX(TABULKA!$B$3:$B$52,$B107)</f>
        <v>Hornák Filip</v>
      </c>
      <c r="E107" t="str">
        <f>INDEX(TABULKA!$B$3:$B$52,$C107)</f>
        <v>Hrivňák Ivan</v>
      </c>
      <c r="F107">
        <f t="shared" ca="1" si="16"/>
        <v>1</v>
      </c>
      <c r="G107">
        <f t="shared" ca="1" si="17"/>
        <v>0</v>
      </c>
      <c r="H107" s="9">
        <f t="shared" ca="1" si="18"/>
        <v>3</v>
      </c>
      <c r="I107" s="9">
        <f t="shared" ca="1" si="15"/>
        <v>0</v>
      </c>
    </row>
    <row r="108" spans="1:9" x14ac:dyDescent="0.25">
      <c r="A108">
        <v>5</v>
      </c>
      <c r="B108">
        <v>21</v>
      </c>
      <c r="C108">
        <v>38</v>
      </c>
      <c r="D108" t="str">
        <f>INDEX(TABULKA!$B$3:$B$52,$B108)</f>
        <v>Medo Marián</v>
      </c>
      <c r="E108" t="str">
        <f>INDEX(TABULKA!$B$3:$B$52,$C108)</f>
        <v>Slávik Igor</v>
      </c>
      <c r="F108">
        <f t="shared" ca="1" si="16"/>
        <v>1</v>
      </c>
      <c r="G108">
        <f t="shared" ca="1" si="17"/>
        <v>2</v>
      </c>
      <c r="H108" s="9">
        <f t="shared" ca="1" si="18"/>
        <v>0</v>
      </c>
      <c r="I108" s="9">
        <f t="shared" ca="1" si="15"/>
        <v>3</v>
      </c>
    </row>
    <row r="109" spans="1:9" x14ac:dyDescent="0.25">
      <c r="A109">
        <v>5</v>
      </c>
      <c r="B109">
        <v>23</v>
      </c>
      <c r="C109">
        <v>40</v>
      </c>
      <c r="D109" t="str">
        <f>INDEX(TABULKA!$B$3:$B$52,$B109)</f>
        <v>Beňo Gabriel</v>
      </c>
      <c r="E109" t="str">
        <f>INDEX(TABULKA!$B$3:$B$52,$C109)</f>
        <v>Smorada Ján</v>
      </c>
      <c r="F109">
        <f t="shared" ca="1" si="16"/>
        <v>1</v>
      </c>
      <c r="G109">
        <f t="shared" ca="1" si="17"/>
        <v>1</v>
      </c>
      <c r="H109" s="9">
        <f t="shared" ca="1" si="18"/>
        <v>1.5</v>
      </c>
      <c r="I109" s="9">
        <f t="shared" ca="1" si="15"/>
        <v>1.5</v>
      </c>
    </row>
    <row r="110" spans="1:9" x14ac:dyDescent="0.25">
      <c r="A110">
        <v>5</v>
      </c>
      <c r="B110">
        <v>25</v>
      </c>
      <c r="C110">
        <v>42</v>
      </c>
      <c r="D110" t="str">
        <f>INDEX(TABULKA!$B$3:$B$52,$B110)</f>
        <v>Drahoš Matúš</v>
      </c>
      <c r="E110" t="str">
        <f>INDEX(TABULKA!$B$3:$B$52,$C110)</f>
        <v>Petríček Jaroslav</v>
      </c>
      <c r="F110">
        <f t="shared" ca="1" si="16"/>
        <v>0</v>
      </c>
      <c r="G110">
        <f t="shared" ca="1" si="17"/>
        <v>2</v>
      </c>
      <c r="H110" s="9">
        <f t="shared" ca="1" si="18"/>
        <v>0</v>
      </c>
      <c r="I110" s="9">
        <f t="shared" ca="1" si="15"/>
        <v>3</v>
      </c>
    </row>
    <row r="111" spans="1:9" x14ac:dyDescent="0.25">
      <c r="A111">
        <v>5</v>
      </c>
      <c r="B111">
        <v>27</v>
      </c>
      <c r="C111">
        <v>44</v>
      </c>
      <c r="D111" t="str">
        <f>INDEX(TABULKA!$B$3:$B$52,$B111)</f>
        <v>Mrázik Juraj</v>
      </c>
      <c r="E111" t="str">
        <f>INDEX(TABULKA!$B$3:$B$52,$C111)</f>
        <v>Pisarovič Erik</v>
      </c>
      <c r="F111">
        <f t="shared" ca="1" si="16"/>
        <v>0</v>
      </c>
      <c r="G111">
        <f t="shared" ca="1" si="17"/>
        <v>1</v>
      </c>
      <c r="H111" s="9">
        <f t="shared" ca="1" si="18"/>
        <v>0</v>
      </c>
      <c r="I111" s="9">
        <f t="shared" ca="1" si="15"/>
        <v>3</v>
      </c>
    </row>
    <row r="112" spans="1:9" x14ac:dyDescent="0.25">
      <c r="A112">
        <v>5</v>
      </c>
      <c r="B112">
        <v>29</v>
      </c>
      <c r="C112">
        <v>46</v>
      </c>
      <c r="D112" t="str">
        <f>INDEX(TABULKA!$B$3:$B$52,$B112)</f>
        <v>Révay Dušan</v>
      </c>
      <c r="E112" t="str">
        <f>INDEX(TABULKA!$B$3:$B$52,$C112)</f>
        <v>Slávik Michal</v>
      </c>
      <c r="F112">
        <f t="shared" ca="1" si="16"/>
        <v>4</v>
      </c>
      <c r="G112">
        <f t="shared" ca="1" si="17"/>
        <v>1</v>
      </c>
      <c r="H112" s="9">
        <f t="shared" ca="1" si="18"/>
        <v>3</v>
      </c>
      <c r="I112" s="9">
        <f t="shared" ca="1" si="15"/>
        <v>0</v>
      </c>
    </row>
    <row r="113" spans="1:9" x14ac:dyDescent="0.25">
      <c r="A113">
        <v>5</v>
      </c>
      <c r="B113">
        <v>31</v>
      </c>
      <c r="C113">
        <v>46</v>
      </c>
      <c r="D113" t="str">
        <f>INDEX(TABULKA!$B$3:$B$52,$B113)</f>
        <v>Sýkora Jozef</v>
      </c>
      <c r="E113" t="str">
        <f>INDEX(TABULKA!$B$3:$B$52,$C113)</f>
        <v>Slávik Michal</v>
      </c>
      <c r="F113">
        <f t="shared" ca="1" si="16"/>
        <v>1</v>
      </c>
      <c r="G113">
        <f t="shared" ca="1" si="17"/>
        <v>1</v>
      </c>
      <c r="H113" s="9">
        <f t="shared" ca="1" si="18"/>
        <v>1.5</v>
      </c>
      <c r="I113" s="19"/>
    </row>
    <row r="114" spans="1:9" x14ac:dyDescent="0.25">
      <c r="A114">
        <v>5</v>
      </c>
      <c r="B114">
        <v>33</v>
      </c>
      <c r="C114">
        <v>2</v>
      </c>
      <c r="D114" t="str">
        <f>INDEX(TABULKA!$B$3:$B$52,$B114)</f>
        <v>Florek Tomáš</v>
      </c>
      <c r="E114" t="str">
        <f>INDEX(TABULKA!$B$3:$B$52,$C114)</f>
        <v>Masarech Michal</v>
      </c>
      <c r="F114">
        <f t="shared" ca="1" si="16"/>
        <v>2</v>
      </c>
      <c r="G114">
        <f t="shared" ca="1" si="17"/>
        <v>2</v>
      </c>
      <c r="H114" s="9">
        <f t="shared" ca="1" si="18"/>
        <v>1.5</v>
      </c>
      <c r="I114" s="9">
        <f t="shared" ref="I114:I122" ca="1" si="19">IF(OR($F114="-",$G114="-"),0,IF($F114&lt;$G114,3,IF(AND($F114=0,$G114=0),1,IF($F114=$G114,1.5,0))))</f>
        <v>1.5</v>
      </c>
    </row>
    <row r="115" spans="1:9" x14ac:dyDescent="0.25">
      <c r="A115">
        <v>5</v>
      </c>
      <c r="B115">
        <v>35</v>
      </c>
      <c r="C115">
        <v>4</v>
      </c>
      <c r="D115" t="str">
        <f>INDEX(TABULKA!$B$3:$B$52,$B115)</f>
        <v>Petráš Martin</v>
      </c>
      <c r="E115" t="str">
        <f>INDEX(TABULKA!$B$3:$B$52,$C115)</f>
        <v>Drančák David</v>
      </c>
      <c r="F115">
        <f t="shared" ca="1" si="16"/>
        <v>5</v>
      </c>
      <c r="G115">
        <f t="shared" ca="1" si="17"/>
        <v>5</v>
      </c>
      <c r="H115" s="9">
        <f t="shared" ca="1" si="18"/>
        <v>1.5</v>
      </c>
      <c r="I115" s="9">
        <f t="shared" ca="1" si="19"/>
        <v>1.5</v>
      </c>
    </row>
    <row r="116" spans="1:9" x14ac:dyDescent="0.25">
      <c r="A116">
        <v>5</v>
      </c>
      <c r="B116">
        <v>37</v>
      </c>
      <c r="C116">
        <v>6</v>
      </c>
      <c r="D116" t="str">
        <f>INDEX(TABULKA!$B$3:$B$52,$B116)</f>
        <v>Mádr Tomáš</v>
      </c>
      <c r="E116" t="str">
        <f>INDEX(TABULKA!$B$3:$B$52,$C116)</f>
        <v>Mašan Tomáš</v>
      </c>
      <c r="F116">
        <f t="shared" ca="1" si="16"/>
        <v>1</v>
      </c>
      <c r="G116">
        <f t="shared" ca="1" si="17"/>
        <v>4</v>
      </c>
      <c r="H116" s="9">
        <f t="shared" ca="1" si="18"/>
        <v>0</v>
      </c>
      <c r="I116" s="9">
        <f t="shared" ca="1" si="19"/>
        <v>3</v>
      </c>
    </row>
    <row r="117" spans="1:9" x14ac:dyDescent="0.25">
      <c r="A117">
        <v>5</v>
      </c>
      <c r="B117">
        <v>39</v>
      </c>
      <c r="C117">
        <v>8</v>
      </c>
      <c r="D117" t="str">
        <f>INDEX(TABULKA!$B$3:$B$52,$B117)</f>
        <v>Petríček Stanislav</v>
      </c>
      <c r="E117" t="str">
        <f>INDEX(TABULKA!$B$3:$B$52,$C117)</f>
        <v>Kochan Ladislav</v>
      </c>
      <c r="F117">
        <f t="shared" ca="1" si="16"/>
        <v>3</v>
      </c>
      <c r="G117">
        <f t="shared" ca="1" si="17"/>
        <v>2</v>
      </c>
      <c r="H117" s="9">
        <f t="shared" ca="1" si="18"/>
        <v>3</v>
      </c>
      <c r="I117" s="9">
        <f t="shared" ca="1" si="19"/>
        <v>0</v>
      </c>
    </row>
    <row r="118" spans="1:9" x14ac:dyDescent="0.25">
      <c r="A118">
        <v>5</v>
      </c>
      <c r="B118">
        <v>41</v>
      </c>
      <c r="C118">
        <v>10</v>
      </c>
      <c r="D118" t="str">
        <f>INDEX(TABULKA!$B$3:$B$52,$B118)</f>
        <v>Schwarcz Roman</v>
      </c>
      <c r="E118" t="str">
        <f>INDEX(TABULKA!$B$3:$B$52,$C118)</f>
        <v>Kollár Mikuláš</v>
      </c>
      <c r="F118">
        <f t="shared" ca="1" si="16"/>
        <v>1</v>
      </c>
      <c r="G118">
        <f t="shared" ca="1" si="17"/>
        <v>1</v>
      </c>
      <c r="H118" s="9">
        <f t="shared" ca="1" si="18"/>
        <v>1.5</v>
      </c>
      <c r="I118" s="9">
        <f t="shared" ca="1" si="19"/>
        <v>1.5</v>
      </c>
    </row>
    <row r="119" spans="1:9" x14ac:dyDescent="0.25">
      <c r="A119">
        <v>5</v>
      </c>
      <c r="B119">
        <v>43</v>
      </c>
      <c r="C119">
        <v>12</v>
      </c>
      <c r="D119" t="str">
        <f>INDEX(TABULKA!$B$3:$B$52,$B119)</f>
        <v>Michalka Marián</v>
      </c>
      <c r="E119" t="str">
        <f>INDEX(TABULKA!$B$3:$B$52,$C119)</f>
        <v>Šintál Adam</v>
      </c>
      <c r="F119">
        <f t="shared" ca="1" si="16"/>
        <v>4</v>
      </c>
      <c r="G119">
        <f t="shared" ca="1" si="17"/>
        <v>5</v>
      </c>
      <c r="H119" s="9">
        <f t="shared" ca="1" si="18"/>
        <v>0</v>
      </c>
      <c r="I119" s="9">
        <f t="shared" ca="1" si="19"/>
        <v>3</v>
      </c>
    </row>
    <row r="120" spans="1:9" x14ac:dyDescent="0.25">
      <c r="A120">
        <v>5</v>
      </c>
      <c r="B120">
        <v>45</v>
      </c>
      <c r="C120">
        <v>14</v>
      </c>
      <c r="D120" t="str">
        <f>INDEX(TABULKA!$B$3:$B$52,$B120)</f>
        <v>Popovič Milan</v>
      </c>
      <c r="E120" t="str">
        <f>INDEX(TABULKA!$B$3:$B$52,$C120)</f>
        <v>Buršák Roman</v>
      </c>
      <c r="F120">
        <f t="shared" ca="1" si="16"/>
        <v>3</v>
      </c>
      <c r="G120">
        <f t="shared" ca="1" si="17"/>
        <v>1</v>
      </c>
      <c r="H120" s="9">
        <f t="shared" ca="1" si="18"/>
        <v>3</v>
      </c>
      <c r="I120" s="9">
        <f t="shared" ca="1" si="19"/>
        <v>0</v>
      </c>
    </row>
    <row r="121" spans="1:9" x14ac:dyDescent="0.25">
      <c r="A121">
        <v>5</v>
      </c>
      <c r="B121">
        <v>47</v>
      </c>
      <c r="C121">
        <v>16</v>
      </c>
      <c r="D121" t="str">
        <f>INDEX(TABULKA!$B$3:$B$52,$B121)</f>
        <v>Medo Peter</v>
      </c>
      <c r="E121" t="str">
        <f>INDEX(TABULKA!$B$3:$B$52,$C121)</f>
        <v>Kriho Marián</v>
      </c>
      <c r="F121">
        <f t="shared" ca="1" si="16"/>
        <v>3</v>
      </c>
      <c r="G121">
        <f t="shared" ca="1" si="17"/>
        <v>2</v>
      </c>
      <c r="H121" s="9">
        <f t="shared" ca="1" si="18"/>
        <v>3</v>
      </c>
      <c r="I121" s="9">
        <f t="shared" ca="1" si="19"/>
        <v>0</v>
      </c>
    </row>
    <row r="122" spans="1:9" x14ac:dyDescent="0.25">
      <c r="A122">
        <v>6</v>
      </c>
      <c r="B122">
        <v>1</v>
      </c>
      <c r="C122">
        <v>46</v>
      </c>
      <c r="D122" t="str">
        <f>INDEX(TABULKA!$B$3:$B$52,$B122)</f>
        <v>Šenigla Peter</v>
      </c>
      <c r="E122" t="str">
        <f>INDEX(TABULKA!$B$3:$B$52,$C122)</f>
        <v>Slávik Michal</v>
      </c>
      <c r="F122">
        <f t="shared" ca="1" si="16"/>
        <v>3</v>
      </c>
      <c r="G122">
        <f t="shared" ca="1" si="17"/>
        <v>4</v>
      </c>
      <c r="H122" s="9">
        <f t="shared" ca="1" si="18"/>
        <v>0</v>
      </c>
      <c r="I122" s="9">
        <f t="shared" ca="1" si="19"/>
        <v>3</v>
      </c>
    </row>
    <row r="123" spans="1:9" x14ac:dyDescent="0.25">
      <c r="A123">
        <v>6</v>
      </c>
      <c r="B123">
        <v>3</v>
      </c>
      <c r="C123">
        <v>5</v>
      </c>
      <c r="D123" t="str">
        <f>INDEX(TABULKA!$B$3:$B$52,$B123)</f>
        <v>Mešenec Martin</v>
      </c>
      <c r="E123" t="str">
        <f>INDEX(TABULKA!$B$3:$B$52,$C123)</f>
        <v>Vančík Juraj</v>
      </c>
      <c r="F123">
        <f t="shared" ca="1" si="16"/>
        <v>3</v>
      </c>
      <c r="G123">
        <f t="shared" ca="1" si="17"/>
        <v>0</v>
      </c>
      <c r="H123" s="9">
        <f t="shared" ca="1" si="18"/>
        <v>3</v>
      </c>
      <c r="I123" s="19"/>
    </row>
    <row r="124" spans="1:9" x14ac:dyDescent="0.25">
      <c r="A124">
        <v>6</v>
      </c>
      <c r="B124">
        <v>5</v>
      </c>
      <c r="C124">
        <v>2</v>
      </c>
      <c r="D124" t="str">
        <f>INDEX(TABULKA!$B$3:$B$52,$B124)</f>
        <v>Vančík Juraj</v>
      </c>
      <c r="E124" t="str">
        <f>INDEX(TABULKA!$B$3:$B$52,$C124)</f>
        <v>Masarech Michal</v>
      </c>
      <c r="F124">
        <f t="shared" ca="1" si="16"/>
        <v>0</v>
      </c>
      <c r="G124">
        <f t="shared" ca="1" si="17"/>
        <v>1</v>
      </c>
      <c r="H124" s="9">
        <f t="shared" ca="1" si="18"/>
        <v>0</v>
      </c>
      <c r="I124" s="9">
        <f t="shared" ref="I124:I156" ca="1" si="20">IF(OR($F124="-",$G124="-"),0,IF($F124&lt;$G124,3,IF(AND($F124=0,$G124=0),1,IF($F124=$G124,1.5,0))))</f>
        <v>3</v>
      </c>
    </row>
    <row r="125" spans="1:9" x14ac:dyDescent="0.25">
      <c r="A125">
        <v>6</v>
      </c>
      <c r="B125">
        <v>7</v>
      </c>
      <c r="C125">
        <v>4</v>
      </c>
      <c r="D125" t="str">
        <f>INDEX(TABULKA!$B$3:$B$52,$B125)</f>
        <v>Daněk Michal</v>
      </c>
      <c r="E125" t="str">
        <f>INDEX(TABULKA!$B$3:$B$52,$C125)</f>
        <v>Drančák David</v>
      </c>
      <c r="F125">
        <f t="shared" ca="1" si="16"/>
        <v>3</v>
      </c>
      <c r="G125">
        <f t="shared" ca="1" si="17"/>
        <v>2</v>
      </c>
      <c r="H125" s="9">
        <f t="shared" ca="1" si="18"/>
        <v>3</v>
      </c>
      <c r="I125" s="9">
        <f t="shared" ca="1" si="20"/>
        <v>0</v>
      </c>
    </row>
    <row r="126" spans="1:9" x14ac:dyDescent="0.25">
      <c r="A126">
        <v>6</v>
      </c>
      <c r="B126">
        <v>9</v>
      </c>
      <c r="C126">
        <v>6</v>
      </c>
      <c r="D126" t="str">
        <f>INDEX(TABULKA!$B$3:$B$52,$B126)</f>
        <v>Spáčil Matej</v>
      </c>
      <c r="E126" t="str">
        <f>INDEX(TABULKA!$B$3:$B$52,$C126)</f>
        <v>Mašan Tomáš</v>
      </c>
      <c r="F126">
        <f t="shared" ca="1" si="16"/>
        <v>2</v>
      </c>
      <c r="G126">
        <f t="shared" ca="1" si="17"/>
        <v>3</v>
      </c>
      <c r="H126" s="9">
        <f t="shared" ca="1" si="18"/>
        <v>0</v>
      </c>
      <c r="I126" s="9">
        <f t="shared" ca="1" si="20"/>
        <v>3</v>
      </c>
    </row>
    <row r="127" spans="1:9" x14ac:dyDescent="0.25">
      <c r="A127">
        <v>6</v>
      </c>
      <c r="B127">
        <v>11</v>
      </c>
      <c r="C127">
        <v>8</v>
      </c>
      <c r="D127" t="str">
        <f>INDEX(TABULKA!$B$3:$B$52,$B127)</f>
        <v>Kuhajda Rastislav</v>
      </c>
      <c r="E127" t="str">
        <f>INDEX(TABULKA!$B$3:$B$52,$C127)</f>
        <v>Kochan Ladislav</v>
      </c>
      <c r="F127">
        <f t="shared" ca="1" si="16"/>
        <v>1</v>
      </c>
      <c r="G127">
        <f t="shared" ca="1" si="17"/>
        <v>0</v>
      </c>
      <c r="H127" s="9">
        <f t="shared" ca="1" si="18"/>
        <v>3</v>
      </c>
      <c r="I127" s="9">
        <f t="shared" ca="1" si="20"/>
        <v>0</v>
      </c>
    </row>
    <row r="128" spans="1:9" x14ac:dyDescent="0.25">
      <c r="A128">
        <v>6</v>
      </c>
      <c r="B128">
        <v>13</v>
      </c>
      <c r="C128">
        <v>10</v>
      </c>
      <c r="D128" t="str">
        <f>INDEX(TABULKA!$B$3:$B$52,$B128)</f>
        <v>Kemencik Zoltán</v>
      </c>
      <c r="E128" t="str">
        <f>INDEX(TABULKA!$B$3:$B$52,$C128)</f>
        <v>Kollár Mikuláš</v>
      </c>
      <c r="F128">
        <f t="shared" ca="1" si="16"/>
        <v>1</v>
      </c>
      <c r="G128">
        <f t="shared" ca="1" si="17"/>
        <v>0</v>
      </c>
      <c r="H128" s="9">
        <f t="shared" ca="1" si="18"/>
        <v>3</v>
      </c>
      <c r="I128" s="9">
        <f t="shared" ca="1" si="20"/>
        <v>0</v>
      </c>
    </row>
    <row r="129" spans="1:9" x14ac:dyDescent="0.25">
      <c r="A129">
        <v>6</v>
      </c>
      <c r="B129">
        <v>15</v>
      </c>
      <c r="C129">
        <v>12</v>
      </c>
      <c r="D129" t="str">
        <f>INDEX(TABULKA!$B$3:$B$52,$B129)</f>
        <v>Jarka Pavel</v>
      </c>
      <c r="E129" t="str">
        <f>INDEX(TABULKA!$B$3:$B$52,$C129)</f>
        <v>Šintál Adam</v>
      </c>
      <c r="F129">
        <f t="shared" ca="1" si="16"/>
        <v>1</v>
      </c>
      <c r="G129">
        <f t="shared" ca="1" si="17"/>
        <v>1</v>
      </c>
      <c r="H129" s="9">
        <f t="shared" ca="1" si="18"/>
        <v>1.5</v>
      </c>
      <c r="I129" s="9">
        <f t="shared" ca="1" si="20"/>
        <v>1.5</v>
      </c>
    </row>
    <row r="130" spans="1:9" x14ac:dyDescent="0.25">
      <c r="A130">
        <v>6</v>
      </c>
      <c r="B130">
        <v>17</v>
      </c>
      <c r="C130">
        <v>14</v>
      </c>
      <c r="D130" t="str">
        <f>INDEX(TABULKA!$B$3:$B$52,$B130)</f>
        <v>Onofrej Ivan</v>
      </c>
      <c r="E130" t="str">
        <f>INDEX(TABULKA!$B$3:$B$52,$C130)</f>
        <v>Buršák Roman</v>
      </c>
      <c r="F130">
        <f t="shared" ref="F130:F161" ca="1" si="21">IF(ISBLANK(INDIRECT(ADDRESS(B130+2,$A130+2,1,1,"tabulka"),1)),"-",INDIRECT(ADDRESS(B130+2,$A130+2,1,1,"tabulka"),1))</f>
        <v>2</v>
      </c>
      <c r="G130">
        <f t="shared" ref="G130:G161" ca="1" si="22">IF(ISBLANK(INDIRECT(ADDRESS(C130+2,$A130+2,1,1,"tabulka"),1)),"-",INDIRECT(ADDRESS(C130+2,$A130+2,1,1,"tabulka"),1))</f>
        <v>4</v>
      </c>
      <c r="H130" s="9">
        <f t="shared" ref="H130:H161" ca="1" si="23">IF(OR($F130="-",$G130="-"),0,IF($F130&gt;$G130,3,IF(AND($F130=0,$G130=0),1,IF($F130=$G130,1.5,0))))</f>
        <v>0</v>
      </c>
      <c r="I130" s="9">
        <f t="shared" ca="1" si="20"/>
        <v>3</v>
      </c>
    </row>
    <row r="131" spans="1:9" x14ac:dyDescent="0.25">
      <c r="A131">
        <v>6</v>
      </c>
      <c r="B131">
        <v>19</v>
      </c>
      <c r="C131">
        <v>16</v>
      </c>
      <c r="D131" t="str">
        <f>INDEX(TABULKA!$B$3:$B$52,$B131)</f>
        <v>Hornák Filip</v>
      </c>
      <c r="E131" t="str">
        <f>INDEX(TABULKA!$B$3:$B$52,$C131)</f>
        <v>Kriho Marián</v>
      </c>
      <c r="F131">
        <f t="shared" ca="1" si="21"/>
        <v>0</v>
      </c>
      <c r="G131">
        <f t="shared" ca="1" si="22"/>
        <v>2</v>
      </c>
      <c r="H131" s="9">
        <f t="shared" ca="1" si="23"/>
        <v>0</v>
      </c>
      <c r="I131" s="9">
        <f t="shared" ca="1" si="20"/>
        <v>3</v>
      </c>
    </row>
    <row r="132" spans="1:9" x14ac:dyDescent="0.25">
      <c r="A132">
        <v>6</v>
      </c>
      <c r="B132">
        <v>21</v>
      </c>
      <c r="C132">
        <v>18</v>
      </c>
      <c r="D132" t="str">
        <f>INDEX(TABULKA!$B$3:$B$52,$B132)</f>
        <v>Medo Marián</v>
      </c>
      <c r="E132" t="str">
        <f>INDEX(TABULKA!$B$3:$B$52,$C132)</f>
        <v>Smorada Marek</v>
      </c>
      <c r="F132">
        <f t="shared" ca="1" si="21"/>
        <v>1</v>
      </c>
      <c r="G132">
        <f t="shared" ca="1" si="22"/>
        <v>4</v>
      </c>
      <c r="H132" s="9">
        <f t="shared" ca="1" si="23"/>
        <v>0</v>
      </c>
      <c r="I132" s="9">
        <f t="shared" ca="1" si="20"/>
        <v>3</v>
      </c>
    </row>
    <row r="133" spans="1:9" x14ac:dyDescent="0.25">
      <c r="A133">
        <v>6</v>
      </c>
      <c r="B133">
        <v>23</v>
      </c>
      <c r="C133">
        <v>20</v>
      </c>
      <c r="D133" t="str">
        <f>INDEX(TABULKA!$B$3:$B$52,$B133)</f>
        <v>Beňo Gabriel</v>
      </c>
      <c r="E133" t="str">
        <f>INDEX(TABULKA!$B$3:$B$52,$C133)</f>
        <v>Mičo Martin</v>
      </c>
      <c r="F133">
        <f t="shared" ca="1" si="21"/>
        <v>0</v>
      </c>
      <c r="G133">
        <f t="shared" ca="1" si="22"/>
        <v>4</v>
      </c>
      <c r="H133" s="9">
        <f t="shared" ca="1" si="23"/>
        <v>0</v>
      </c>
      <c r="I133" s="9">
        <f t="shared" ca="1" si="20"/>
        <v>3</v>
      </c>
    </row>
    <row r="134" spans="1:9" x14ac:dyDescent="0.25">
      <c r="A134">
        <v>6</v>
      </c>
      <c r="B134">
        <v>25</v>
      </c>
      <c r="C134">
        <v>22</v>
      </c>
      <c r="D134" t="str">
        <f>INDEX(TABULKA!$B$3:$B$52,$B134)</f>
        <v>Drahoš Matúš</v>
      </c>
      <c r="E134" t="str">
        <f>INDEX(TABULKA!$B$3:$B$52,$C134)</f>
        <v>Belovič Radoslav</v>
      </c>
      <c r="F134">
        <f t="shared" ca="1" si="21"/>
        <v>4</v>
      </c>
      <c r="G134">
        <f t="shared" ca="1" si="22"/>
        <v>2</v>
      </c>
      <c r="H134" s="9">
        <f t="shared" ca="1" si="23"/>
        <v>3</v>
      </c>
      <c r="I134" s="9">
        <f t="shared" ca="1" si="20"/>
        <v>0</v>
      </c>
    </row>
    <row r="135" spans="1:9" x14ac:dyDescent="0.25">
      <c r="A135">
        <v>6</v>
      </c>
      <c r="B135">
        <v>27</v>
      </c>
      <c r="C135">
        <v>24</v>
      </c>
      <c r="D135" t="str">
        <f>INDEX(TABULKA!$B$3:$B$52,$B135)</f>
        <v>Mrázik Juraj</v>
      </c>
      <c r="E135" t="str">
        <f>INDEX(TABULKA!$B$3:$B$52,$C135)</f>
        <v>Pecník Branislav</v>
      </c>
      <c r="F135">
        <f t="shared" ca="1" si="21"/>
        <v>1</v>
      </c>
      <c r="G135">
        <f t="shared" ca="1" si="22"/>
        <v>1</v>
      </c>
      <c r="H135" s="9">
        <f t="shared" ca="1" si="23"/>
        <v>1.5</v>
      </c>
      <c r="I135" s="9">
        <f t="shared" ca="1" si="20"/>
        <v>1.5</v>
      </c>
    </row>
    <row r="136" spans="1:9" x14ac:dyDescent="0.25">
      <c r="A136">
        <v>6</v>
      </c>
      <c r="B136">
        <v>29</v>
      </c>
      <c r="C136">
        <v>26</v>
      </c>
      <c r="D136" t="str">
        <f>INDEX(TABULKA!$B$3:$B$52,$B136)</f>
        <v>Révay Dušan</v>
      </c>
      <c r="E136" t="str">
        <f>INDEX(TABULKA!$B$3:$B$52,$C136)</f>
        <v>Krnčan Juraj</v>
      </c>
      <c r="F136">
        <f t="shared" ca="1" si="21"/>
        <v>2</v>
      </c>
      <c r="G136">
        <f t="shared" ca="1" si="22"/>
        <v>2</v>
      </c>
      <c r="H136" s="9">
        <f t="shared" ca="1" si="23"/>
        <v>1.5</v>
      </c>
      <c r="I136" s="9">
        <f t="shared" ca="1" si="20"/>
        <v>1.5</v>
      </c>
    </row>
    <row r="137" spans="1:9" x14ac:dyDescent="0.25">
      <c r="A137">
        <v>6</v>
      </c>
      <c r="B137">
        <v>31</v>
      </c>
      <c r="C137">
        <v>28</v>
      </c>
      <c r="D137" t="str">
        <f>INDEX(TABULKA!$B$3:$B$52,$B137)</f>
        <v>Sýkora Jozef</v>
      </c>
      <c r="E137" t="str">
        <f>INDEX(TABULKA!$B$3:$B$52,$C137)</f>
        <v>Šenigla Vladimír</v>
      </c>
      <c r="F137">
        <f t="shared" ca="1" si="21"/>
        <v>0</v>
      </c>
      <c r="G137">
        <f t="shared" ca="1" si="22"/>
        <v>1</v>
      </c>
      <c r="H137" s="9">
        <f t="shared" ca="1" si="23"/>
        <v>0</v>
      </c>
      <c r="I137" s="9">
        <f t="shared" ca="1" si="20"/>
        <v>3</v>
      </c>
    </row>
    <row r="138" spans="1:9" x14ac:dyDescent="0.25">
      <c r="A138">
        <v>6</v>
      </c>
      <c r="B138">
        <v>33</v>
      </c>
      <c r="C138">
        <v>30</v>
      </c>
      <c r="D138" t="str">
        <f>INDEX(TABULKA!$B$3:$B$52,$B138)</f>
        <v>Florek Tomáš</v>
      </c>
      <c r="E138" t="str">
        <f>INDEX(TABULKA!$B$3:$B$52,$C138)</f>
        <v>Borovica Jozef</v>
      </c>
      <c r="F138">
        <f t="shared" ca="1" si="21"/>
        <v>0</v>
      </c>
      <c r="G138">
        <f t="shared" ca="1" si="22"/>
        <v>0</v>
      </c>
      <c r="H138" s="9">
        <f t="shared" ca="1" si="23"/>
        <v>1</v>
      </c>
      <c r="I138" s="9">
        <f t="shared" ca="1" si="20"/>
        <v>1</v>
      </c>
    </row>
    <row r="139" spans="1:9" x14ac:dyDescent="0.25">
      <c r="A139">
        <v>6</v>
      </c>
      <c r="B139">
        <v>35</v>
      </c>
      <c r="C139">
        <v>32</v>
      </c>
      <c r="D139" t="str">
        <f>INDEX(TABULKA!$B$3:$B$52,$B139)</f>
        <v>Petráš Martin</v>
      </c>
      <c r="E139" t="str">
        <f>INDEX(TABULKA!$B$3:$B$52,$C139)</f>
        <v>Zrubec Róbert</v>
      </c>
      <c r="F139">
        <f t="shared" ca="1" si="21"/>
        <v>5</v>
      </c>
      <c r="G139">
        <f t="shared" ca="1" si="22"/>
        <v>0</v>
      </c>
      <c r="H139" s="9">
        <f t="shared" ca="1" si="23"/>
        <v>3</v>
      </c>
      <c r="I139" s="9">
        <f t="shared" ca="1" si="20"/>
        <v>0</v>
      </c>
    </row>
    <row r="140" spans="1:9" x14ac:dyDescent="0.25">
      <c r="A140">
        <v>6</v>
      </c>
      <c r="B140">
        <v>37</v>
      </c>
      <c r="C140">
        <v>34</v>
      </c>
      <c r="D140" t="str">
        <f>INDEX(TABULKA!$B$3:$B$52,$B140)</f>
        <v>Mádr Tomáš</v>
      </c>
      <c r="E140" t="str">
        <f>INDEX(TABULKA!$B$3:$B$52,$C140)</f>
        <v>Pavlíček Ľuboš</v>
      </c>
      <c r="F140">
        <f t="shared" ca="1" si="21"/>
        <v>1</v>
      </c>
      <c r="G140">
        <f t="shared" ca="1" si="22"/>
        <v>1</v>
      </c>
      <c r="H140" s="9">
        <f t="shared" ca="1" si="23"/>
        <v>1.5</v>
      </c>
      <c r="I140" s="9">
        <f t="shared" ca="1" si="20"/>
        <v>1.5</v>
      </c>
    </row>
    <row r="141" spans="1:9" x14ac:dyDescent="0.25">
      <c r="A141">
        <v>6</v>
      </c>
      <c r="B141">
        <v>39</v>
      </c>
      <c r="C141">
        <v>36</v>
      </c>
      <c r="D141" t="str">
        <f>INDEX(TABULKA!$B$3:$B$52,$B141)</f>
        <v>Petríček Stanislav</v>
      </c>
      <c r="E141" t="str">
        <f>INDEX(TABULKA!$B$3:$B$52,$C141)</f>
        <v>Hrivňák Ivan</v>
      </c>
      <c r="F141">
        <f t="shared" ca="1" si="21"/>
        <v>1</v>
      </c>
      <c r="G141">
        <f t="shared" ca="1" si="22"/>
        <v>0</v>
      </c>
      <c r="H141" s="9">
        <f t="shared" ca="1" si="23"/>
        <v>3</v>
      </c>
      <c r="I141" s="9">
        <f t="shared" ca="1" si="20"/>
        <v>0</v>
      </c>
    </row>
    <row r="142" spans="1:9" x14ac:dyDescent="0.25">
      <c r="A142">
        <v>6</v>
      </c>
      <c r="B142">
        <v>41</v>
      </c>
      <c r="C142">
        <v>38</v>
      </c>
      <c r="D142" t="str">
        <f>INDEX(TABULKA!$B$3:$B$52,$B142)</f>
        <v>Schwarcz Roman</v>
      </c>
      <c r="E142" t="str">
        <f>INDEX(TABULKA!$B$3:$B$52,$C142)</f>
        <v>Slávik Igor</v>
      </c>
      <c r="F142">
        <f t="shared" ca="1" si="21"/>
        <v>2</v>
      </c>
      <c r="G142">
        <f t="shared" ca="1" si="22"/>
        <v>1</v>
      </c>
      <c r="H142" s="9">
        <f t="shared" ca="1" si="23"/>
        <v>3</v>
      </c>
      <c r="I142" s="9">
        <f t="shared" ca="1" si="20"/>
        <v>0</v>
      </c>
    </row>
    <row r="143" spans="1:9" x14ac:dyDescent="0.25">
      <c r="A143">
        <v>6</v>
      </c>
      <c r="B143">
        <v>43</v>
      </c>
      <c r="C143">
        <v>40</v>
      </c>
      <c r="D143" t="str">
        <f>INDEX(TABULKA!$B$3:$B$52,$B143)</f>
        <v>Michalka Marián</v>
      </c>
      <c r="E143" t="str">
        <f>INDEX(TABULKA!$B$3:$B$52,$C143)</f>
        <v>Smorada Ján</v>
      </c>
      <c r="F143">
        <f t="shared" ca="1" si="21"/>
        <v>1</v>
      </c>
      <c r="G143">
        <f t="shared" ca="1" si="22"/>
        <v>5</v>
      </c>
      <c r="H143" s="9">
        <f t="shared" ca="1" si="23"/>
        <v>0</v>
      </c>
      <c r="I143" s="9">
        <f t="shared" ca="1" si="20"/>
        <v>3</v>
      </c>
    </row>
    <row r="144" spans="1:9" x14ac:dyDescent="0.25">
      <c r="A144">
        <v>6</v>
      </c>
      <c r="B144">
        <v>45</v>
      </c>
      <c r="C144">
        <v>42</v>
      </c>
      <c r="D144" t="str">
        <f>INDEX(TABULKA!$B$3:$B$52,$B144)</f>
        <v>Popovič Milan</v>
      </c>
      <c r="E144" t="str">
        <f>INDEX(TABULKA!$B$3:$B$52,$C144)</f>
        <v>Petríček Jaroslav</v>
      </c>
      <c r="F144">
        <f t="shared" ca="1" si="21"/>
        <v>3</v>
      </c>
      <c r="G144">
        <f t="shared" ca="1" si="22"/>
        <v>4</v>
      </c>
      <c r="H144" s="9">
        <f t="shared" ca="1" si="23"/>
        <v>0</v>
      </c>
      <c r="I144" s="9">
        <f t="shared" ca="1" si="20"/>
        <v>3</v>
      </c>
    </row>
    <row r="145" spans="1:9" x14ac:dyDescent="0.25">
      <c r="A145">
        <v>6</v>
      </c>
      <c r="B145">
        <v>47</v>
      </c>
      <c r="C145">
        <v>44</v>
      </c>
      <c r="D145" t="str">
        <f>INDEX(TABULKA!$B$3:$B$52,$B145)</f>
        <v>Medo Peter</v>
      </c>
      <c r="E145" t="str">
        <f>INDEX(TABULKA!$B$3:$B$52,$C145)</f>
        <v>Pisarovič Erik</v>
      </c>
      <c r="F145">
        <f t="shared" ca="1" si="21"/>
        <v>1</v>
      </c>
      <c r="G145">
        <f t="shared" ca="1" si="22"/>
        <v>1</v>
      </c>
      <c r="H145" s="9">
        <f t="shared" ca="1" si="23"/>
        <v>1.5</v>
      </c>
      <c r="I145" s="9">
        <f t="shared" ca="1" si="20"/>
        <v>1.5</v>
      </c>
    </row>
    <row r="146" spans="1:9" x14ac:dyDescent="0.25">
      <c r="A146">
        <v>7</v>
      </c>
      <c r="B146">
        <v>1</v>
      </c>
      <c r="C146">
        <v>26</v>
      </c>
      <c r="D146" t="str">
        <f>INDEX(TABULKA!$B$3:$B$52,$B146)</f>
        <v>Šenigla Peter</v>
      </c>
      <c r="E146" t="str">
        <f>INDEX(TABULKA!$B$3:$B$52,$C146)</f>
        <v>Krnčan Juraj</v>
      </c>
      <c r="F146">
        <f t="shared" ca="1" si="21"/>
        <v>2</v>
      </c>
      <c r="G146">
        <f t="shared" ca="1" si="22"/>
        <v>1</v>
      </c>
      <c r="H146" s="9">
        <f t="shared" ca="1" si="23"/>
        <v>3</v>
      </c>
      <c r="I146" s="9">
        <f t="shared" ca="1" si="20"/>
        <v>0</v>
      </c>
    </row>
    <row r="147" spans="1:9" x14ac:dyDescent="0.25">
      <c r="A147">
        <v>7</v>
      </c>
      <c r="B147">
        <v>3</v>
      </c>
      <c r="C147">
        <v>28</v>
      </c>
      <c r="D147" t="str">
        <f>INDEX(TABULKA!$B$3:$B$52,$B147)</f>
        <v>Mešenec Martin</v>
      </c>
      <c r="E147" t="str">
        <f>INDEX(TABULKA!$B$3:$B$52,$C147)</f>
        <v>Šenigla Vladimír</v>
      </c>
      <c r="F147">
        <f t="shared" ca="1" si="21"/>
        <v>2</v>
      </c>
      <c r="G147">
        <f t="shared" ca="1" si="22"/>
        <v>0</v>
      </c>
      <c r="H147" s="9">
        <f t="shared" ca="1" si="23"/>
        <v>3</v>
      </c>
      <c r="I147" s="9">
        <f t="shared" ca="1" si="20"/>
        <v>0</v>
      </c>
    </row>
    <row r="148" spans="1:9" x14ac:dyDescent="0.25">
      <c r="A148">
        <v>7</v>
      </c>
      <c r="B148">
        <v>5</v>
      </c>
      <c r="C148">
        <v>30</v>
      </c>
      <c r="D148" t="str">
        <f>INDEX(TABULKA!$B$3:$B$52,$B148)</f>
        <v>Vančík Juraj</v>
      </c>
      <c r="E148" t="str">
        <f>INDEX(TABULKA!$B$3:$B$52,$C148)</f>
        <v>Borovica Jozef</v>
      </c>
      <c r="F148">
        <f t="shared" ca="1" si="21"/>
        <v>2</v>
      </c>
      <c r="G148">
        <f t="shared" ca="1" si="22"/>
        <v>2</v>
      </c>
      <c r="H148" s="9">
        <f t="shared" ca="1" si="23"/>
        <v>1.5</v>
      </c>
      <c r="I148" s="9">
        <f t="shared" ca="1" si="20"/>
        <v>1.5</v>
      </c>
    </row>
    <row r="149" spans="1:9" x14ac:dyDescent="0.25">
      <c r="A149">
        <v>7</v>
      </c>
      <c r="B149">
        <v>7</v>
      </c>
      <c r="C149">
        <v>32</v>
      </c>
      <c r="D149" t="str">
        <f>INDEX(TABULKA!$B$3:$B$52,$B149)</f>
        <v>Daněk Michal</v>
      </c>
      <c r="E149" t="str">
        <f>INDEX(TABULKA!$B$3:$B$52,$C149)</f>
        <v>Zrubec Róbert</v>
      </c>
      <c r="F149">
        <f t="shared" ca="1" si="21"/>
        <v>5</v>
      </c>
      <c r="G149">
        <f t="shared" ca="1" si="22"/>
        <v>2</v>
      </c>
      <c r="H149" s="9">
        <f t="shared" ca="1" si="23"/>
        <v>3</v>
      </c>
      <c r="I149" s="9">
        <f t="shared" ca="1" si="20"/>
        <v>0</v>
      </c>
    </row>
    <row r="150" spans="1:9" x14ac:dyDescent="0.25">
      <c r="A150">
        <v>7</v>
      </c>
      <c r="B150">
        <v>9</v>
      </c>
      <c r="C150">
        <v>34</v>
      </c>
      <c r="D150" t="str">
        <f>INDEX(TABULKA!$B$3:$B$52,$B150)</f>
        <v>Spáčil Matej</v>
      </c>
      <c r="E150" t="str">
        <f>INDEX(TABULKA!$B$3:$B$52,$C150)</f>
        <v>Pavlíček Ľuboš</v>
      </c>
      <c r="F150">
        <f t="shared" ca="1" si="21"/>
        <v>3</v>
      </c>
      <c r="G150">
        <f t="shared" ca="1" si="22"/>
        <v>1</v>
      </c>
      <c r="H150" s="9">
        <f t="shared" ca="1" si="23"/>
        <v>3</v>
      </c>
      <c r="I150" s="9">
        <f t="shared" ca="1" si="20"/>
        <v>0</v>
      </c>
    </row>
    <row r="151" spans="1:9" x14ac:dyDescent="0.25">
      <c r="A151">
        <v>7</v>
      </c>
      <c r="B151">
        <v>11</v>
      </c>
      <c r="C151">
        <v>36</v>
      </c>
      <c r="D151" t="str">
        <f>INDEX(TABULKA!$B$3:$B$52,$B151)</f>
        <v>Kuhajda Rastislav</v>
      </c>
      <c r="E151" t="str">
        <f>INDEX(TABULKA!$B$3:$B$52,$C151)</f>
        <v>Hrivňák Ivan</v>
      </c>
      <c r="F151">
        <f t="shared" ca="1" si="21"/>
        <v>1</v>
      </c>
      <c r="G151">
        <f t="shared" ca="1" si="22"/>
        <v>0</v>
      </c>
      <c r="H151" s="9">
        <f t="shared" ca="1" si="23"/>
        <v>3</v>
      </c>
      <c r="I151" s="9">
        <f t="shared" ca="1" si="20"/>
        <v>0</v>
      </c>
    </row>
    <row r="152" spans="1:9" x14ac:dyDescent="0.25">
      <c r="A152">
        <v>7</v>
      </c>
      <c r="B152">
        <v>13</v>
      </c>
      <c r="C152">
        <v>38</v>
      </c>
      <c r="D152" t="str">
        <f>INDEX(TABULKA!$B$3:$B$52,$B152)</f>
        <v>Kemencik Zoltán</v>
      </c>
      <c r="E152" t="str">
        <f>INDEX(TABULKA!$B$3:$B$52,$C152)</f>
        <v>Slávik Igor</v>
      </c>
      <c r="F152">
        <f t="shared" ca="1" si="21"/>
        <v>2</v>
      </c>
      <c r="G152">
        <f t="shared" ca="1" si="22"/>
        <v>5</v>
      </c>
      <c r="H152" s="9">
        <f t="shared" ca="1" si="23"/>
        <v>0</v>
      </c>
      <c r="I152" s="9">
        <f t="shared" ca="1" si="20"/>
        <v>3</v>
      </c>
    </row>
    <row r="153" spans="1:9" x14ac:dyDescent="0.25">
      <c r="A153">
        <v>7</v>
      </c>
      <c r="B153">
        <v>15</v>
      </c>
      <c r="C153">
        <v>40</v>
      </c>
      <c r="D153" t="str">
        <f>INDEX(TABULKA!$B$3:$B$52,$B153)</f>
        <v>Jarka Pavel</v>
      </c>
      <c r="E153" t="str">
        <f>INDEX(TABULKA!$B$3:$B$52,$C153)</f>
        <v>Smorada Ján</v>
      </c>
      <c r="F153">
        <f t="shared" ca="1" si="21"/>
        <v>1</v>
      </c>
      <c r="G153">
        <f t="shared" ca="1" si="22"/>
        <v>0</v>
      </c>
      <c r="H153" s="9">
        <f t="shared" ca="1" si="23"/>
        <v>3</v>
      </c>
      <c r="I153" s="9">
        <f t="shared" ca="1" si="20"/>
        <v>0</v>
      </c>
    </row>
    <row r="154" spans="1:9" x14ac:dyDescent="0.25">
      <c r="A154">
        <v>7</v>
      </c>
      <c r="B154">
        <v>17</v>
      </c>
      <c r="C154">
        <v>42</v>
      </c>
      <c r="D154" t="str">
        <f>INDEX(TABULKA!$B$3:$B$52,$B154)</f>
        <v>Onofrej Ivan</v>
      </c>
      <c r="E154" t="str">
        <f>INDEX(TABULKA!$B$3:$B$52,$C154)</f>
        <v>Petríček Jaroslav</v>
      </c>
      <c r="F154">
        <f t="shared" ca="1" si="21"/>
        <v>5</v>
      </c>
      <c r="G154">
        <f t="shared" ca="1" si="22"/>
        <v>5</v>
      </c>
      <c r="H154" s="9">
        <f t="shared" ca="1" si="23"/>
        <v>1.5</v>
      </c>
      <c r="I154" s="9">
        <f t="shared" ca="1" si="20"/>
        <v>1.5</v>
      </c>
    </row>
    <row r="155" spans="1:9" x14ac:dyDescent="0.25">
      <c r="A155">
        <v>7</v>
      </c>
      <c r="B155">
        <v>19</v>
      </c>
      <c r="C155">
        <v>44</v>
      </c>
      <c r="D155" t="str">
        <f>INDEX(TABULKA!$B$3:$B$52,$B155)</f>
        <v>Hornák Filip</v>
      </c>
      <c r="E155" t="str">
        <f>INDEX(TABULKA!$B$3:$B$52,$C155)</f>
        <v>Pisarovič Erik</v>
      </c>
      <c r="F155">
        <f t="shared" ca="1" si="21"/>
        <v>0</v>
      </c>
      <c r="G155">
        <f t="shared" ca="1" si="22"/>
        <v>3</v>
      </c>
      <c r="H155" s="9">
        <f t="shared" ca="1" si="23"/>
        <v>0</v>
      </c>
      <c r="I155" s="9">
        <f t="shared" ca="1" si="20"/>
        <v>3</v>
      </c>
    </row>
    <row r="156" spans="1:9" x14ac:dyDescent="0.25">
      <c r="A156">
        <v>7</v>
      </c>
      <c r="B156">
        <v>21</v>
      </c>
      <c r="C156">
        <v>46</v>
      </c>
      <c r="D156" t="str">
        <f>INDEX(TABULKA!$B$3:$B$52,$B156)</f>
        <v>Medo Marián</v>
      </c>
      <c r="E156" t="str">
        <f>INDEX(TABULKA!$B$3:$B$52,$C156)</f>
        <v>Slávik Michal</v>
      </c>
      <c r="F156">
        <f t="shared" ca="1" si="21"/>
        <v>1</v>
      </c>
      <c r="G156">
        <f t="shared" ca="1" si="22"/>
        <v>4</v>
      </c>
      <c r="H156" s="9">
        <f t="shared" ca="1" si="23"/>
        <v>0</v>
      </c>
      <c r="I156" s="9">
        <f t="shared" ca="1" si="20"/>
        <v>3</v>
      </c>
    </row>
    <row r="157" spans="1:9" x14ac:dyDescent="0.25">
      <c r="A157">
        <v>7</v>
      </c>
      <c r="B157">
        <v>23</v>
      </c>
      <c r="C157">
        <v>25</v>
      </c>
      <c r="D157" t="str">
        <f>INDEX(TABULKA!$B$3:$B$52,$B157)</f>
        <v>Beňo Gabriel</v>
      </c>
      <c r="E157" t="str">
        <f>INDEX(TABULKA!$B$3:$B$52,$C157)</f>
        <v>Drahoš Matúš</v>
      </c>
      <c r="F157">
        <f t="shared" ca="1" si="21"/>
        <v>4</v>
      </c>
      <c r="G157">
        <f t="shared" ca="1" si="22"/>
        <v>1</v>
      </c>
      <c r="H157" s="9">
        <f t="shared" ca="1" si="23"/>
        <v>3</v>
      </c>
      <c r="I157" s="19"/>
    </row>
    <row r="158" spans="1:9" x14ac:dyDescent="0.25">
      <c r="A158">
        <v>7</v>
      </c>
      <c r="B158">
        <v>25</v>
      </c>
      <c r="C158">
        <v>2</v>
      </c>
      <c r="D158" t="str">
        <f>INDEX(TABULKA!$B$3:$B$52,$B158)</f>
        <v>Drahoš Matúš</v>
      </c>
      <c r="E158" t="str">
        <f>INDEX(TABULKA!$B$3:$B$52,$C158)</f>
        <v>Masarech Michal</v>
      </c>
      <c r="F158">
        <f t="shared" ca="1" si="21"/>
        <v>1</v>
      </c>
      <c r="G158">
        <f t="shared" ca="1" si="22"/>
        <v>2</v>
      </c>
      <c r="H158" s="9">
        <f t="shared" ca="1" si="23"/>
        <v>0</v>
      </c>
      <c r="I158" s="9">
        <f t="shared" ref="I158:I190" ca="1" si="24">IF(OR($F158="-",$G158="-"),0,IF($F158&lt;$G158,3,IF(AND($F158=0,$G158=0),1,IF($F158=$G158,1.5,0))))</f>
        <v>3</v>
      </c>
    </row>
    <row r="159" spans="1:9" x14ac:dyDescent="0.25">
      <c r="A159">
        <v>7</v>
      </c>
      <c r="B159">
        <v>27</v>
      </c>
      <c r="C159">
        <v>4</v>
      </c>
      <c r="D159" t="str">
        <f>INDEX(TABULKA!$B$3:$B$52,$B159)</f>
        <v>Mrázik Juraj</v>
      </c>
      <c r="E159" t="str">
        <f>INDEX(TABULKA!$B$3:$B$52,$C159)</f>
        <v>Drančák David</v>
      </c>
      <c r="F159">
        <f t="shared" ca="1" si="21"/>
        <v>1</v>
      </c>
      <c r="G159">
        <f t="shared" ca="1" si="22"/>
        <v>5</v>
      </c>
      <c r="H159" s="9">
        <f t="shared" ca="1" si="23"/>
        <v>0</v>
      </c>
      <c r="I159" s="9">
        <f t="shared" ca="1" si="24"/>
        <v>3</v>
      </c>
    </row>
    <row r="160" spans="1:9" x14ac:dyDescent="0.25">
      <c r="A160">
        <v>7</v>
      </c>
      <c r="B160">
        <v>29</v>
      </c>
      <c r="C160">
        <v>6</v>
      </c>
      <c r="D160" t="str">
        <f>INDEX(TABULKA!$B$3:$B$52,$B160)</f>
        <v>Révay Dušan</v>
      </c>
      <c r="E160" t="str">
        <f>INDEX(TABULKA!$B$3:$B$52,$C160)</f>
        <v>Mašan Tomáš</v>
      </c>
      <c r="F160">
        <f t="shared" ca="1" si="21"/>
        <v>4</v>
      </c>
      <c r="G160">
        <f t="shared" ca="1" si="22"/>
        <v>2</v>
      </c>
      <c r="H160" s="9">
        <f t="shared" ca="1" si="23"/>
        <v>3</v>
      </c>
      <c r="I160" s="9">
        <f t="shared" ca="1" si="24"/>
        <v>0</v>
      </c>
    </row>
    <row r="161" spans="1:9" x14ac:dyDescent="0.25">
      <c r="A161">
        <v>7</v>
      </c>
      <c r="B161">
        <v>31</v>
      </c>
      <c r="C161">
        <v>8</v>
      </c>
      <c r="D161" t="str">
        <f>INDEX(TABULKA!$B$3:$B$52,$B161)</f>
        <v>Sýkora Jozef</v>
      </c>
      <c r="E161" t="str">
        <f>INDEX(TABULKA!$B$3:$B$52,$C161)</f>
        <v>Kochan Ladislav</v>
      </c>
      <c r="F161">
        <f t="shared" ca="1" si="21"/>
        <v>3</v>
      </c>
      <c r="G161">
        <f t="shared" ca="1" si="22"/>
        <v>2</v>
      </c>
      <c r="H161" s="9">
        <f t="shared" ca="1" si="23"/>
        <v>3</v>
      </c>
      <c r="I161" s="9">
        <f t="shared" ca="1" si="24"/>
        <v>0</v>
      </c>
    </row>
    <row r="162" spans="1:9" x14ac:dyDescent="0.25">
      <c r="A162">
        <v>7</v>
      </c>
      <c r="B162">
        <v>33</v>
      </c>
      <c r="C162">
        <v>10</v>
      </c>
      <c r="D162" t="str">
        <f>INDEX(TABULKA!$B$3:$B$52,$B162)</f>
        <v>Florek Tomáš</v>
      </c>
      <c r="E162" t="str">
        <f>INDEX(TABULKA!$B$3:$B$52,$C162)</f>
        <v>Kollár Mikuláš</v>
      </c>
      <c r="F162">
        <f t="shared" ref="F162:F193" ca="1" si="25">IF(ISBLANK(INDIRECT(ADDRESS(B162+2,$A162+2,1,1,"tabulka"),1)),"-",INDIRECT(ADDRESS(B162+2,$A162+2,1,1,"tabulka"),1))</f>
        <v>0</v>
      </c>
      <c r="G162">
        <f t="shared" ref="G162:G193" ca="1" si="26">IF(ISBLANK(INDIRECT(ADDRESS(C162+2,$A162+2,1,1,"tabulka"),1)),"-",INDIRECT(ADDRESS(C162+2,$A162+2,1,1,"tabulka"),1))</f>
        <v>3</v>
      </c>
      <c r="H162" s="9">
        <f t="shared" ref="H162:H193" ca="1" si="27">IF(OR($F162="-",$G162="-"),0,IF($F162&gt;$G162,3,IF(AND($F162=0,$G162=0),1,IF($F162=$G162,1.5,0))))</f>
        <v>0</v>
      </c>
      <c r="I162" s="9">
        <f t="shared" ca="1" si="24"/>
        <v>3</v>
      </c>
    </row>
    <row r="163" spans="1:9" x14ac:dyDescent="0.25">
      <c r="A163">
        <v>7</v>
      </c>
      <c r="B163">
        <v>35</v>
      </c>
      <c r="C163">
        <v>12</v>
      </c>
      <c r="D163" t="str">
        <f>INDEX(TABULKA!$B$3:$B$52,$B163)</f>
        <v>Petráš Martin</v>
      </c>
      <c r="E163" t="str">
        <f>INDEX(TABULKA!$B$3:$B$52,$C163)</f>
        <v>Šintál Adam</v>
      </c>
      <c r="F163">
        <f t="shared" ca="1" si="25"/>
        <v>4</v>
      </c>
      <c r="G163">
        <f t="shared" ca="1" si="26"/>
        <v>1</v>
      </c>
      <c r="H163" s="9">
        <f t="shared" ca="1" si="27"/>
        <v>3</v>
      </c>
      <c r="I163" s="9">
        <f t="shared" ca="1" si="24"/>
        <v>0</v>
      </c>
    </row>
    <row r="164" spans="1:9" x14ac:dyDescent="0.25">
      <c r="A164">
        <v>7</v>
      </c>
      <c r="B164">
        <v>37</v>
      </c>
      <c r="C164">
        <v>14</v>
      </c>
      <c r="D164" t="str">
        <f>INDEX(TABULKA!$B$3:$B$52,$B164)</f>
        <v>Mádr Tomáš</v>
      </c>
      <c r="E164" t="str">
        <f>INDEX(TABULKA!$B$3:$B$52,$C164)</f>
        <v>Buršák Roman</v>
      </c>
      <c r="F164">
        <f t="shared" ca="1" si="25"/>
        <v>1</v>
      </c>
      <c r="G164">
        <f t="shared" ca="1" si="26"/>
        <v>1</v>
      </c>
      <c r="H164" s="9">
        <f t="shared" ca="1" si="27"/>
        <v>1.5</v>
      </c>
      <c r="I164" s="9">
        <f t="shared" ca="1" si="24"/>
        <v>1.5</v>
      </c>
    </row>
    <row r="165" spans="1:9" x14ac:dyDescent="0.25">
      <c r="A165">
        <v>7</v>
      </c>
      <c r="B165">
        <v>39</v>
      </c>
      <c r="C165">
        <v>16</v>
      </c>
      <c r="D165" t="str">
        <f>INDEX(TABULKA!$B$3:$B$52,$B165)</f>
        <v>Petríček Stanislav</v>
      </c>
      <c r="E165" t="str">
        <f>INDEX(TABULKA!$B$3:$B$52,$C165)</f>
        <v>Kriho Marián</v>
      </c>
      <c r="F165">
        <f t="shared" ca="1" si="25"/>
        <v>1</v>
      </c>
      <c r="G165">
        <f t="shared" ca="1" si="26"/>
        <v>2</v>
      </c>
      <c r="H165" s="9">
        <f t="shared" ca="1" si="27"/>
        <v>0</v>
      </c>
      <c r="I165" s="9">
        <f t="shared" ca="1" si="24"/>
        <v>3</v>
      </c>
    </row>
    <row r="166" spans="1:9" x14ac:dyDescent="0.25">
      <c r="A166">
        <v>7</v>
      </c>
      <c r="B166">
        <v>41</v>
      </c>
      <c r="C166">
        <v>18</v>
      </c>
      <c r="D166" t="str">
        <f>INDEX(TABULKA!$B$3:$B$52,$B166)</f>
        <v>Schwarcz Roman</v>
      </c>
      <c r="E166" t="str">
        <f>INDEX(TABULKA!$B$3:$B$52,$C166)</f>
        <v>Smorada Marek</v>
      </c>
      <c r="F166">
        <f t="shared" ca="1" si="25"/>
        <v>2</v>
      </c>
      <c r="G166">
        <f t="shared" ca="1" si="26"/>
        <v>1</v>
      </c>
      <c r="H166" s="9">
        <f t="shared" ca="1" si="27"/>
        <v>3</v>
      </c>
      <c r="I166" s="9">
        <f t="shared" ca="1" si="24"/>
        <v>0</v>
      </c>
    </row>
    <row r="167" spans="1:9" x14ac:dyDescent="0.25">
      <c r="A167">
        <v>7</v>
      </c>
      <c r="B167">
        <v>43</v>
      </c>
      <c r="C167">
        <v>20</v>
      </c>
      <c r="D167" t="str">
        <f>INDEX(TABULKA!$B$3:$B$52,$B167)</f>
        <v>Michalka Marián</v>
      </c>
      <c r="E167" t="str">
        <f>INDEX(TABULKA!$B$3:$B$52,$C167)</f>
        <v>Mičo Martin</v>
      </c>
      <c r="F167">
        <f t="shared" ca="1" si="25"/>
        <v>0</v>
      </c>
      <c r="G167">
        <f t="shared" ca="1" si="26"/>
        <v>2</v>
      </c>
      <c r="H167" s="9">
        <f t="shared" ca="1" si="27"/>
        <v>0</v>
      </c>
      <c r="I167" s="9">
        <f t="shared" ca="1" si="24"/>
        <v>3</v>
      </c>
    </row>
    <row r="168" spans="1:9" x14ac:dyDescent="0.25">
      <c r="A168">
        <v>7</v>
      </c>
      <c r="B168">
        <v>45</v>
      </c>
      <c r="C168">
        <v>22</v>
      </c>
      <c r="D168" t="str">
        <f>INDEX(TABULKA!$B$3:$B$52,$B168)</f>
        <v>Popovič Milan</v>
      </c>
      <c r="E168" t="str">
        <f>INDEX(TABULKA!$B$3:$B$52,$C168)</f>
        <v>Belovič Radoslav</v>
      </c>
      <c r="F168">
        <f t="shared" ca="1" si="25"/>
        <v>1</v>
      </c>
      <c r="G168">
        <f t="shared" ca="1" si="26"/>
        <v>2</v>
      </c>
      <c r="H168" s="9">
        <f t="shared" ca="1" si="27"/>
        <v>0</v>
      </c>
      <c r="I168" s="9">
        <f t="shared" ca="1" si="24"/>
        <v>3</v>
      </c>
    </row>
    <row r="169" spans="1:9" x14ac:dyDescent="0.25">
      <c r="A169">
        <v>7</v>
      </c>
      <c r="B169">
        <v>47</v>
      </c>
      <c r="C169">
        <v>24</v>
      </c>
      <c r="D169" t="str">
        <f>INDEX(TABULKA!$B$3:$B$52,$B169)</f>
        <v>Medo Peter</v>
      </c>
      <c r="E169" t="str">
        <f>INDEX(TABULKA!$B$3:$B$52,$C169)</f>
        <v>Pecník Branislav</v>
      </c>
      <c r="F169">
        <f t="shared" ca="1" si="25"/>
        <v>1</v>
      </c>
      <c r="G169">
        <f t="shared" ca="1" si="26"/>
        <v>1</v>
      </c>
      <c r="H169" s="9">
        <f t="shared" ca="1" si="27"/>
        <v>1.5</v>
      </c>
      <c r="I169" s="9">
        <f t="shared" ca="1" si="24"/>
        <v>1.5</v>
      </c>
    </row>
    <row r="170" spans="1:9" x14ac:dyDescent="0.25">
      <c r="A170">
        <v>8</v>
      </c>
      <c r="B170">
        <v>1</v>
      </c>
      <c r="C170">
        <v>6</v>
      </c>
      <c r="D170" t="str">
        <f>INDEX(TABULKA!$B$3:$B$52,$B170)</f>
        <v>Šenigla Peter</v>
      </c>
      <c r="E170" t="str">
        <f>INDEX(TABULKA!$B$3:$B$52,$C170)</f>
        <v>Mašan Tomáš</v>
      </c>
      <c r="F170">
        <f t="shared" ca="1" si="25"/>
        <v>1</v>
      </c>
      <c r="G170">
        <f t="shared" ca="1" si="26"/>
        <v>2</v>
      </c>
      <c r="H170" s="9">
        <f t="shared" ca="1" si="27"/>
        <v>0</v>
      </c>
      <c r="I170" s="9">
        <f t="shared" ca="1" si="24"/>
        <v>3</v>
      </c>
    </row>
    <row r="171" spans="1:9" x14ac:dyDescent="0.25">
      <c r="A171">
        <v>8</v>
      </c>
      <c r="B171">
        <v>3</v>
      </c>
      <c r="C171">
        <v>8</v>
      </c>
      <c r="D171" t="str">
        <f>INDEX(TABULKA!$B$3:$B$52,$B171)</f>
        <v>Mešenec Martin</v>
      </c>
      <c r="E171" t="str">
        <f>INDEX(TABULKA!$B$3:$B$52,$C171)</f>
        <v>Kochan Ladislav</v>
      </c>
      <c r="F171">
        <f t="shared" ca="1" si="25"/>
        <v>1</v>
      </c>
      <c r="G171">
        <f t="shared" ca="1" si="26"/>
        <v>3</v>
      </c>
      <c r="H171" s="9">
        <f t="shared" ca="1" si="27"/>
        <v>0</v>
      </c>
      <c r="I171" s="9">
        <f t="shared" ca="1" si="24"/>
        <v>3</v>
      </c>
    </row>
    <row r="172" spans="1:9" x14ac:dyDescent="0.25">
      <c r="A172">
        <v>8</v>
      </c>
      <c r="B172">
        <v>5</v>
      </c>
      <c r="C172">
        <v>10</v>
      </c>
      <c r="D172" t="str">
        <f>INDEX(TABULKA!$B$3:$B$52,$B172)</f>
        <v>Vančík Juraj</v>
      </c>
      <c r="E172" t="str">
        <f>INDEX(TABULKA!$B$3:$B$52,$C172)</f>
        <v>Kollár Mikuláš</v>
      </c>
      <c r="F172">
        <f t="shared" ca="1" si="25"/>
        <v>2</v>
      </c>
      <c r="G172">
        <f t="shared" ca="1" si="26"/>
        <v>0</v>
      </c>
      <c r="H172" s="9">
        <f t="shared" ca="1" si="27"/>
        <v>3</v>
      </c>
      <c r="I172" s="9">
        <f t="shared" ca="1" si="24"/>
        <v>0</v>
      </c>
    </row>
    <row r="173" spans="1:9" x14ac:dyDescent="0.25">
      <c r="A173">
        <v>8</v>
      </c>
      <c r="B173">
        <v>7</v>
      </c>
      <c r="C173">
        <v>12</v>
      </c>
      <c r="D173" t="str">
        <f>INDEX(TABULKA!$B$3:$B$52,$B173)</f>
        <v>Daněk Michal</v>
      </c>
      <c r="E173" t="str">
        <f>INDEX(TABULKA!$B$3:$B$52,$C173)</f>
        <v>Šintál Adam</v>
      </c>
      <c r="F173">
        <f t="shared" ca="1" si="25"/>
        <v>1</v>
      </c>
      <c r="G173">
        <f t="shared" ca="1" si="26"/>
        <v>0</v>
      </c>
      <c r="H173" s="9">
        <f t="shared" ca="1" si="27"/>
        <v>3</v>
      </c>
      <c r="I173" s="9">
        <f t="shared" ca="1" si="24"/>
        <v>0</v>
      </c>
    </row>
    <row r="174" spans="1:9" x14ac:dyDescent="0.25">
      <c r="A174">
        <v>8</v>
      </c>
      <c r="B174">
        <v>9</v>
      </c>
      <c r="C174">
        <v>14</v>
      </c>
      <c r="D174" t="str">
        <f>INDEX(TABULKA!$B$3:$B$52,$B174)</f>
        <v>Spáčil Matej</v>
      </c>
      <c r="E174" t="str">
        <f>INDEX(TABULKA!$B$3:$B$52,$C174)</f>
        <v>Buršák Roman</v>
      </c>
      <c r="F174">
        <f t="shared" ca="1" si="25"/>
        <v>1</v>
      </c>
      <c r="G174">
        <f t="shared" ca="1" si="26"/>
        <v>1</v>
      </c>
      <c r="H174" s="9">
        <f t="shared" ca="1" si="27"/>
        <v>1.5</v>
      </c>
      <c r="I174" s="9">
        <f t="shared" ca="1" si="24"/>
        <v>1.5</v>
      </c>
    </row>
    <row r="175" spans="1:9" x14ac:dyDescent="0.25">
      <c r="A175">
        <v>8</v>
      </c>
      <c r="B175">
        <v>11</v>
      </c>
      <c r="C175">
        <v>16</v>
      </c>
      <c r="D175" t="str">
        <f>INDEX(TABULKA!$B$3:$B$52,$B175)</f>
        <v>Kuhajda Rastislav</v>
      </c>
      <c r="E175" t="str">
        <f>INDEX(TABULKA!$B$3:$B$52,$C175)</f>
        <v>Kriho Marián</v>
      </c>
      <c r="F175">
        <f t="shared" ca="1" si="25"/>
        <v>0</v>
      </c>
      <c r="G175">
        <f t="shared" ca="1" si="26"/>
        <v>2</v>
      </c>
      <c r="H175" s="9">
        <f t="shared" ca="1" si="27"/>
        <v>0</v>
      </c>
      <c r="I175" s="9">
        <f t="shared" ca="1" si="24"/>
        <v>3</v>
      </c>
    </row>
    <row r="176" spans="1:9" x14ac:dyDescent="0.25">
      <c r="A176">
        <v>8</v>
      </c>
      <c r="B176">
        <v>13</v>
      </c>
      <c r="C176">
        <v>18</v>
      </c>
      <c r="D176" t="str">
        <f>INDEX(TABULKA!$B$3:$B$52,$B176)</f>
        <v>Kemencik Zoltán</v>
      </c>
      <c r="E176" t="str">
        <f>INDEX(TABULKA!$B$3:$B$52,$C176)</f>
        <v>Smorada Marek</v>
      </c>
      <c r="F176">
        <f t="shared" ca="1" si="25"/>
        <v>2</v>
      </c>
      <c r="G176">
        <f t="shared" ca="1" si="26"/>
        <v>2</v>
      </c>
      <c r="H176" s="9">
        <f t="shared" ca="1" si="27"/>
        <v>1.5</v>
      </c>
      <c r="I176" s="9">
        <f t="shared" ca="1" si="24"/>
        <v>1.5</v>
      </c>
    </row>
    <row r="177" spans="1:9" x14ac:dyDescent="0.25">
      <c r="A177">
        <v>8</v>
      </c>
      <c r="B177">
        <v>15</v>
      </c>
      <c r="C177">
        <v>20</v>
      </c>
      <c r="D177" t="str">
        <f>INDEX(TABULKA!$B$3:$B$52,$B177)</f>
        <v>Jarka Pavel</v>
      </c>
      <c r="E177" t="str">
        <f>INDEX(TABULKA!$B$3:$B$52,$C177)</f>
        <v>Mičo Martin</v>
      </c>
      <c r="F177">
        <f t="shared" ca="1" si="25"/>
        <v>2</v>
      </c>
      <c r="G177">
        <f t="shared" ca="1" si="26"/>
        <v>0</v>
      </c>
      <c r="H177" s="9">
        <f t="shared" ca="1" si="27"/>
        <v>3</v>
      </c>
      <c r="I177" s="9">
        <f t="shared" ca="1" si="24"/>
        <v>0</v>
      </c>
    </row>
    <row r="178" spans="1:9" x14ac:dyDescent="0.25">
      <c r="A178">
        <v>8</v>
      </c>
      <c r="B178">
        <v>17</v>
      </c>
      <c r="C178">
        <v>22</v>
      </c>
      <c r="D178" t="str">
        <f>INDEX(TABULKA!$B$3:$B$52,$B178)</f>
        <v>Onofrej Ivan</v>
      </c>
      <c r="E178" t="str">
        <f>INDEX(TABULKA!$B$3:$B$52,$C178)</f>
        <v>Belovič Radoslav</v>
      </c>
      <c r="F178">
        <f t="shared" ca="1" si="25"/>
        <v>2</v>
      </c>
      <c r="G178">
        <f t="shared" ca="1" si="26"/>
        <v>9</v>
      </c>
      <c r="H178" s="9">
        <f t="shared" ca="1" si="27"/>
        <v>0</v>
      </c>
      <c r="I178" s="9">
        <f t="shared" ca="1" si="24"/>
        <v>3</v>
      </c>
    </row>
    <row r="179" spans="1:9" x14ac:dyDescent="0.25">
      <c r="A179">
        <v>8</v>
      </c>
      <c r="B179">
        <v>19</v>
      </c>
      <c r="C179">
        <v>24</v>
      </c>
      <c r="D179" t="str">
        <f>INDEX(TABULKA!$B$3:$B$52,$B179)</f>
        <v>Hornák Filip</v>
      </c>
      <c r="E179" t="str">
        <f>INDEX(TABULKA!$B$3:$B$52,$C179)</f>
        <v>Pecník Branislav</v>
      </c>
      <c r="F179">
        <f t="shared" ca="1" si="25"/>
        <v>0</v>
      </c>
      <c r="G179">
        <f t="shared" ca="1" si="26"/>
        <v>2</v>
      </c>
      <c r="H179" s="9">
        <f t="shared" ca="1" si="27"/>
        <v>0</v>
      </c>
      <c r="I179" s="9">
        <f t="shared" ca="1" si="24"/>
        <v>3</v>
      </c>
    </row>
    <row r="180" spans="1:9" x14ac:dyDescent="0.25">
      <c r="A180">
        <v>8</v>
      </c>
      <c r="B180">
        <v>21</v>
      </c>
      <c r="C180">
        <v>26</v>
      </c>
      <c r="D180" t="str">
        <f>INDEX(TABULKA!$B$3:$B$52,$B180)</f>
        <v>Medo Marián</v>
      </c>
      <c r="E180" t="str">
        <f>INDEX(TABULKA!$B$3:$B$52,$C180)</f>
        <v>Krnčan Juraj</v>
      </c>
      <c r="F180">
        <f t="shared" ca="1" si="25"/>
        <v>1</v>
      </c>
      <c r="G180">
        <f t="shared" ca="1" si="26"/>
        <v>2</v>
      </c>
      <c r="H180" s="9">
        <f t="shared" ca="1" si="27"/>
        <v>0</v>
      </c>
      <c r="I180" s="9">
        <f t="shared" ca="1" si="24"/>
        <v>3</v>
      </c>
    </row>
    <row r="181" spans="1:9" x14ac:dyDescent="0.25">
      <c r="A181">
        <v>8</v>
      </c>
      <c r="B181">
        <v>23</v>
      </c>
      <c r="C181">
        <v>28</v>
      </c>
      <c r="D181" t="str">
        <f>INDEX(TABULKA!$B$3:$B$52,$B181)</f>
        <v>Beňo Gabriel</v>
      </c>
      <c r="E181" t="str">
        <f>INDEX(TABULKA!$B$3:$B$52,$C181)</f>
        <v>Šenigla Vladimír</v>
      </c>
      <c r="F181">
        <f t="shared" ca="1" si="25"/>
        <v>5</v>
      </c>
      <c r="G181">
        <f t="shared" ca="1" si="26"/>
        <v>1</v>
      </c>
      <c r="H181" s="9">
        <f t="shared" ca="1" si="27"/>
        <v>3</v>
      </c>
      <c r="I181" s="9">
        <f t="shared" ca="1" si="24"/>
        <v>0</v>
      </c>
    </row>
    <row r="182" spans="1:9" x14ac:dyDescent="0.25">
      <c r="A182">
        <v>8</v>
      </c>
      <c r="B182">
        <v>25</v>
      </c>
      <c r="C182">
        <v>30</v>
      </c>
      <c r="D182" t="str">
        <f>INDEX(TABULKA!$B$3:$B$52,$B182)</f>
        <v>Drahoš Matúš</v>
      </c>
      <c r="E182" t="str">
        <f>INDEX(TABULKA!$B$3:$B$52,$C182)</f>
        <v>Borovica Jozef</v>
      </c>
      <c r="F182">
        <f t="shared" ca="1" si="25"/>
        <v>1</v>
      </c>
      <c r="G182">
        <f t="shared" ca="1" si="26"/>
        <v>4</v>
      </c>
      <c r="H182" s="9">
        <f t="shared" ca="1" si="27"/>
        <v>0</v>
      </c>
      <c r="I182" s="9">
        <f t="shared" ca="1" si="24"/>
        <v>3</v>
      </c>
    </row>
    <row r="183" spans="1:9" x14ac:dyDescent="0.25">
      <c r="A183">
        <v>8</v>
      </c>
      <c r="B183">
        <v>27</v>
      </c>
      <c r="C183">
        <v>32</v>
      </c>
      <c r="D183" t="str">
        <f>INDEX(TABULKA!$B$3:$B$52,$B183)</f>
        <v>Mrázik Juraj</v>
      </c>
      <c r="E183" t="str">
        <f>INDEX(TABULKA!$B$3:$B$52,$C183)</f>
        <v>Zrubec Róbert</v>
      </c>
      <c r="F183">
        <f t="shared" ca="1" si="25"/>
        <v>0</v>
      </c>
      <c r="G183">
        <f t="shared" ca="1" si="26"/>
        <v>4</v>
      </c>
      <c r="H183" s="9">
        <f t="shared" ca="1" si="27"/>
        <v>0</v>
      </c>
      <c r="I183" s="9">
        <f t="shared" ca="1" si="24"/>
        <v>3</v>
      </c>
    </row>
    <row r="184" spans="1:9" x14ac:dyDescent="0.25">
      <c r="A184">
        <v>8</v>
      </c>
      <c r="B184">
        <v>29</v>
      </c>
      <c r="C184">
        <v>34</v>
      </c>
      <c r="D184" t="str">
        <f>INDEX(TABULKA!$B$3:$B$52,$B184)</f>
        <v>Révay Dušan</v>
      </c>
      <c r="E184" t="str">
        <f>INDEX(TABULKA!$B$3:$B$52,$C184)</f>
        <v>Pavlíček Ľuboš</v>
      </c>
      <c r="F184">
        <f t="shared" ca="1" si="25"/>
        <v>3</v>
      </c>
      <c r="G184">
        <f t="shared" ca="1" si="26"/>
        <v>4</v>
      </c>
      <c r="H184" s="9">
        <f t="shared" ca="1" si="27"/>
        <v>0</v>
      </c>
      <c r="I184" s="9">
        <f t="shared" ca="1" si="24"/>
        <v>3</v>
      </c>
    </row>
    <row r="185" spans="1:9" x14ac:dyDescent="0.25">
      <c r="A185">
        <v>8</v>
      </c>
      <c r="B185">
        <v>31</v>
      </c>
      <c r="C185">
        <v>36</v>
      </c>
      <c r="D185" t="str">
        <f>INDEX(TABULKA!$B$3:$B$52,$B185)</f>
        <v>Sýkora Jozef</v>
      </c>
      <c r="E185" t="str">
        <f>INDEX(TABULKA!$B$3:$B$52,$C185)</f>
        <v>Hrivňák Ivan</v>
      </c>
      <c r="F185">
        <f t="shared" ca="1" si="25"/>
        <v>1</v>
      </c>
      <c r="G185">
        <f t="shared" ca="1" si="26"/>
        <v>1</v>
      </c>
      <c r="H185" s="9">
        <f t="shared" ca="1" si="27"/>
        <v>1.5</v>
      </c>
      <c r="I185" s="9">
        <f t="shared" ca="1" si="24"/>
        <v>1.5</v>
      </c>
    </row>
    <row r="186" spans="1:9" x14ac:dyDescent="0.25">
      <c r="A186">
        <v>8</v>
      </c>
      <c r="B186">
        <v>33</v>
      </c>
      <c r="C186">
        <v>38</v>
      </c>
      <c r="D186" t="str">
        <f>INDEX(TABULKA!$B$3:$B$52,$B186)</f>
        <v>Florek Tomáš</v>
      </c>
      <c r="E186" t="str">
        <f>INDEX(TABULKA!$B$3:$B$52,$C186)</f>
        <v>Slávik Igor</v>
      </c>
      <c r="F186">
        <f t="shared" ca="1" si="25"/>
        <v>2</v>
      </c>
      <c r="G186">
        <f t="shared" ca="1" si="26"/>
        <v>7</v>
      </c>
      <c r="H186" s="9">
        <f t="shared" ca="1" si="27"/>
        <v>0</v>
      </c>
      <c r="I186" s="9">
        <f t="shared" ca="1" si="24"/>
        <v>3</v>
      </c>
    </row>
    <row r="187" spans="1:9" x14ac:dyDescent="0.25">
      <c r="A187">
        <v>8</v>
      </c>
      <c r="B187">
        <v>35</v>
      </c>
      <c r="C187">
        <v>40</v>
      </c>
      <c r="D187" t="str">
        <f>INDEX(TABULKA!$B$3:$B$52,$B187)</f>
        <v>Petráš Martin</v>
      </c>
      <c r="E187" t="str">
        <f>INDEX(TABULKA!$B$3:$B$52,$C187)</f>
        <v>Smorada Ján</v>
      </c>
      <c r="F187">
        <f t="shared" ca="1" si="25"/>
        <v>2</v>
      </c>
      <c r="G187">
        <f t="shared" ca="1" si="26"/>
        <v>2</v>
      </c>
      <c r="H187" s="9">
        <f t="shared" ca="1" si="27"/>
        <v>1.5</v>
      </c>
      <c r="I187" s="9">
        <f t="shared" ca="1" si="24"/>
        <v>1.5</v>
      </c>
    </row>
    <row r="188" spans="1:9" x14ac:dyDescent="0.25">
      <c r="A188">
        <v>8</v>
      </c>
      <c r="B188">
        <v>37</v>
      </c>
      <c r="C188">
        <v>42</v>
      </c>
      <c r="D188" t="str">
        <f>INDEX(TABULKA!$B$3:$B$52,$B188)</f>
        <v>Mádr Tomáš</v>
      </c>
      <c r="E188" t="str">
        <f>INDEX(TABULKA!$B$3:$B$52,$C188)</f>
        <v>Petríček Jaroslav</v>
      </c>
      <c r="F188">
        <f t="shared" ca="1" si="25"/>
        <v>0</v>
      </c>
      <c r="G188">
        <f t="shared" ca="1" si="26"/>
        <v>2</v>
      </c>
      <c r="H188" s="9">
        <f t="shared" ca="1" si="27"/>
        <v>0</v>
      </c>
      <c r="I188" s="9">
        <f t="shared" ca="1" si="24"/>
        <v>3</v>
      </c>
    </row>
    <row r="189" spans="1:9" x14ac:dyDescent="0.25">
      <c r="A189">
        <v>8</v>
      </c>
      <c r="B189">
        <v>39</v>
      </c>
      <c r="C189">
        <v>44</v>
      </c>
      <c r="D189" t="str">
        <f>INDEX(TABULKA!$B$3:$B$52,$B189)</f>
        <v>Petríček Stanislav</v>
      </c>
      <c r="E189" t="str">
        <f>INDEX(TABULKA!$B$3:$B$52,$C189)</f>
        <v>Pisarovič Erik</v>
      </c>
      <c r="F189">
        <f t="shared" ca="1" si="25"/>
        <v>2</v>
      </c>
      <c r="G189">
        <f t="shared" ca="1" si="26"/>
        <v>1</v>
      </c>
      <c r="H189" s="9">
        <f t="shared" ca="1" si="27"/>
        <v>3</v>
      </c>
      <c r="I189" s="9">
        <f t="shared" ca="1" si="24"/>
        <v>0</v>
      </c>
    </row>
    <row r="190" spans="1:9" x14ac:dyDescent="0.25">
      <c r="A190">
        <v>8</v>
      </c>
      <c r="B190">
        <v>41</v>
      </c>
      <c r="C190">
        <v>46</v>
      </c>
      <c r="D190" t="str">
        <f>INDEX(TABULKA!$B$3:$B$52,$B190)</f>
        <v>Schwarcz Roman</v>
      </c>
      <c r="E190" t="str">
        <f>INDEX(TABULKA!$B$3:$B$52,$C190)</f>
        <v>Slávik Michal</v>
      </c>
      <c r="F190">
        <f t="shared" ca="1" si="25"/>
        <v>1</v>
      </c>
      <c r="G190">
        <f t="shared" ca="1" si="26"/>
        <v>1</v>
      </c>
      <c r="H190" s="9">
        <f t="shared" ca="1" si="27"/>
        <v>1.5</v>
      </c>
      <c r="I190" s="9">
        <f t="shared" ca="1" si="24"/>
        <v>1.5</v>
      </c>
    </row>
    <row r="191" spans="1:9" x14ac:dyDescent="0.25">
      <c r="A191">
        <v>8</v>
      </c>
      <c r="B191">
        <v>43</v>
      </c>
      <c r="C191">
        <v>46</v>
      </c>
      <c r="D191" t="str">
        <f>INDEX(TABULKA!$B$3:$B$52,$B191)</f>
        <v>Michalka Marián</v>
      </c>
      <c r="E191" t="str">
        <f>INDEX(TABULKA!$B$3:$B$52,$C191)</f>
        <v>Slávik Michal</v>
      </c>
      <c r="F191">
        <f t="shared" ca="1" si="25"/>
        <v>5</v>
      </c>
      <c r="G191">
        <f t="shared" ca="1" si="26"/>
        <v>1</v>
      </c>
      <c r="H191" s="9">
        <f t="shared" ca="1" si="27"/>
        <v>3</v>
      </c>
      <c r="I191" s="19"/>
    </row>
    <row r="192" spans="1:9" x14ac:dyDescent="0.25">
      <c r="A192">
        <v>8</v>
      </c>
      <c r="B192">
        <v>45</v>
      </c>
      <c r="C192">
        <v>2</v>
      </c>
      <c r="D192" t="str">
        <f>INDEX(TABULKA!$B$3:$B$52,$B192)</f>
        <v>Popovič Milan</v>
      </c>
      <c r="E192" t="str">
        <f>INDEX(TABULKA!$B$3:$B$52,$C192)</f>
        <v>Masarech Michal</v>
      </c>
      <c r="F192">
        <f t="shared" ca="1" si="25"/>
        <v>0</v>
      </c>
      <c r="G192">
        <f t="shared" ca="1" si="26"/>
        <v>0</v>
      </c>
      <c r="H192" s="9">
        <f t="shared" ca="1" si="27"/>
        <v>1</v>
      </c>
      <c r="I192" s="9">
        <f ca="1">IF(OR($F192="-",$G192="-"),0,IF($F192&lt;$G192,3,IF(AND($F192=0,$G192=0),1,IF($F192=$G192,1.5,0))))</f>
        <v>1</v>
      </c>
    </row>
    <row r="193" spans="1:9" x14ac:dyDescent="0.25">
      <c r="A193">
        <v>8</v>
      </c>
      <c r="B193">
        <v>47</v>
      </c>
      <c r="C193">
        <v>4</v>
      </c>
      <c r="D193" t="str">
        <f>INDEX(TABULKA!$B$3:$B$52,$B193)</f>
        <v>Medo Peter</v>
      </c>
      <c r="E193" t="str">
        <f>INDEX(TABULKA!$B$3:$B$52,$C193)</f>
        <v>Drančák David</v>
      </c>
      <c r="F193">
        <f t="shared" ca="1" si="25"/>
        <v>0</v>
      </c>
      <c r="G193">
        <f t="shared" ca="1" si="26"/>
        <v>1</v>
      </c>
      <c r="H193" s="9">
        <f t="shared" ca="1" si="27"/>
        <v>0</v>
      </c>
      <c r="I193" s="9">
        <f ca="1">IF(OR($F193="-",$G193="-"),0,IF($F193&lt;$G193,3,IF(AND($F193=0,$G193=0),1,IF($F193=$G193,1.5,0))))</f>
        <v>3</v>
      </c>
    </row>
  </sheetData>
  <sortState ref="A2:I193">
    <sortCondition ref="A2:A193"/>
    <sortCondition ref="B2:B193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"/>
  <dimension ref="A1:N52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Q6" sqref="Q6"/>
    </sheetView>
  </sheetViews>
  <sheetFormatPr defaultRowHeight="15" x14ac:dyDescent="0.25"/>
  <cols>
    <col min="2" max="2" width="17.28515625" bestFit="1" customWidth="1"/>
    <col min="11" max="11" width="10.28515625" style="1" customWidth="1"/>
    <col min="12" max="13" width="10.28515625" customWidth="1"/>
    <col min="14" max="14" width="10.28515625" bestFit="1" customWidth="1"/>
  </cols>
  <sheetData>
    <row r="1" spans="1:14" x14ac:dyDescent="0.25">
      <c r="C1" s="21" t="s">
        <v>25</v>
      </c>
      <c r="D1" s="22"/>
      <c r="E1" s="22"/>
      <c r="F1" s="22"/>
      <c r="G1" s="22"/>
      <c r="H1" s="22"/>
      <c r="I1" s="22"/>
      <c r="J1" s="22"/>
      <c r="K1" s="23"/>
    </row>
    <row r="2" spans="1:14" ht="45" x14ac:dyDescent="0.25">
      <c r="A2" s="17" t="s">
        <v>16</v>
      </c>
      <c r="B2" s="17" t="s">
        <v>27</v>
      </c>
      <c r="C2" s="17">
        <v>1</v>
      </c>
      <c r="D2" s="17">
        <v>2</v>
      </c>
      <c r="E2" s="17">
        <v>3</v>
      </c>
      <c r="F2" s="17">
        <v>4</v>
      </c>
      <c r="G2" s="17">
        <v>5</v>
      </c>
      <c r="H2" s="17">
        <v>6</v>
      </c>
      <c r="I2" s="17">
        <v>7</v>
      </c>
      <c r="J2" s="17">
        <v>8</v>
      </c>
      <c r="K2" s="17" t="s">
        <v>71</v>
      </c>
      <c r="L2" s="18" t="s">
        <v>73</v>
      </c>
      <c r="M2" s="18" t="s">
        <v>74</v>
      </c>
      <c r="N2" s="18" t="s">
        <v>72</v>
      </c>
    </row>
    <row r="3" spans="1:14" x14ac:dyDescent="0.25">
      <c r="A3" s="5">
        <v>42</v>
      </c>
      <c r="B3" s="12" t="str">
        <f>IF(A3&lt;=ZREBOVANIE!$M$1,VLOOKUP(A3,RYBARI!A:C,3,0),"x")</f>
        <v>Petríček Jaroslav</v>
      </c>
      <c r="C3" s="16">
        <f ca="1">SUMIFS(SÚBOJE!$H:$H,SÚBOJE!$A:$A,C$2,SÚBOJE!$B:$B,$A3)+SUMIFS(SÚBOJE!$I:$I,SÚBOJE!$A:$A,C$2,SÚBOJE!$C:$C,$A3)</f>
        <v>3</v>
      </c>
      <c r="D3" s="16">
        <f ca="1">SUMIFS(SÚBOJE!$H:$H,SÚBOJE!$A:$A,D$2,SÚBOJE!$B:$B,$A3)+SUMIFS(SÚBOJE!$I:$I,SÚBOJE!$A:$A,D$2,SÚBOJE!$C:$C,$A3)</f>
        <v>1.5</v>
      </c>
      <c r="E3" s="16">
        <f ca="1">SUMIFS(SÚBOJE!$H:$H,SÚBOJE!$A:$A,E$2,SÚBOJE!$B:$B,$A3)+SUMIFS(SÚBOJE!$I:$I,SÚBOJE!$A:$A,E$2,SÚBOJE!$C:$C,$A3)</f>
        <v>3</v>
      </c>
      <c r="F3" s="16">
        <f ca="1">SUMIFS(SÚBOJE!$H:$H,SÚBOJE!$A:$A,F$2,SÚBOJE!$B:$B,$A3)+SUMIFS(SÚBOJE!$I:$I,SÚBOJE!$A:$A,F$2,SÚBOJE!$C:$C,$A3)</f>
        <v>3</v>
      </c>
      <c r="G3" s="16">
        <f ca="1">SUMIFS(SÚBOJE!$H:$H,SÚBOJE!$A:$A,G$2,SÚBOJE!$B:$B,$A3)+SUMIFS(SÚBOJE!$I:$I,SÚBOJE!$A:$A,G$2,SÚBOJE!$C:$C,$A3)</f>
        <v>3</v>
      </c>
      <c r="H3" s="16">
        <f ca="1">SUMIFS(SÚBOJE!$H:$H,SÚBOJE!$A:$A,H$2,SÚBOJE!$B:$B,$A3)+SUMIFS(SÚBOJE!$I:$I,SÚBOJE!$A:$A,H$2,SÚBOJE!$C:$C,$A3)</f>
        <v>3</v>
      </c>
      <c r="I3" s="16">
        <f ca="1">SUMIFS(SÚBOJE!$H:$H,SÚBOJE!$A:$A,I$2,SÚBOJE!$B:$B,$A3)+SUMIFS(SÚBOJE!$I:$I,SÚBOJE!$A:$A,I$2,SÚBOJE!$C:$C,$A3)</f>
        <v>1.5</v>
      </c>
      <c r="J3" s="16">
        <f ca="1">SUMIFS(SÚBOJE!$H:$H,SÚBOJE!$A:$A,J$2,SÚBOJE!$B:$B,$A3)+SUMIFS(SÚBOJE!$I:$I,SÚBOJE!$A:$A,J$2,SÚBOJE!$C:$C,$A3)</f>
        <v>3</v>
      </c>
      <c r="K3" s="15">
        <f t="shared" ref="K3:K34" ca="1" si="0">SUM(C3:J3)</f>
        <v>21</v>
      </c>
      <c r="L3" s="10">
        <f ca="1">COUNTIFS(SÚBOJE!$B:$B,$A3,SÚBOJE!$H:$H,3)+COUNTIFS(SÚBOJE!$C:$C,$A3,SÚBOJE!$I:$I,3)</f>
        <v>6</v>
      </c>
      <c r="M3" s="10">
        <f ca="1">COUNTIFS(SÚBOJE!$B:$B,$A3,SÚBOJE!$H:$H,1.5)+COUNTIFS(SÚBOJE!$C:$C,$A3,SÚBOJE!$I:$I,1.5)</f>
        <v>2</v>
      </c>
      <c r="N3" s="10">
        <f>SUMIF(TABULKA!$A$3:$A$52,$A3,TABULKA!$K$3:$K$52)</f>
        <v>27</v>
      </c>
    </row>
    <row r="4" spans="1:14" x14ac:dyDescent="0.25">
      <c r="A4" s="5">
        <v>22</v>
      </c>
      <c r="B4" s="12" t="str">
        <f>IF(A4&lt;=ZREBOVANIE!$M$1,VLOOKUP(A4,RYBARI!A:C,3,0),"x")</f>
        <v>Belovič Radoslav</v>
      </c>
      <c r="C4" s="16">
        <f ca="1">SUMIFS(SÚBOJE!$H:$H,SÚBOJE!$A:$A,C$2,SÚBOJE!$B:$B,$A4)+SUMIFS(SÚBOJE!$I:$I,SÚBOJE!$A:$A,C$2,SÚBOJE!$C:$C,$A4)</f>
        <v>3</v>
      </c>
      <c r="D4" s="16">
        <f ca="1">SUMIFS(SÚBOJE!$H:$H,SÚBOJE!$A:$A,D$2,SÚBOJE!$B:$B,$A4)+SUMIFS(SÚBOJE!$I:$I,SÚBOJE!$A:$A,D$2,SÚBOJE!$C:$C,$A4)</f>
        <v>3</v>
      </c>
      <c r="E4" s="16">
        <f ca="1">SUMIFS(SÚBOJE!$H:$H,SÚBOJE!$A:$A,E$2,SÚBOJE!$B:$B,$A4)+SUMIFS(SÚBOJE!$I:$I,SÚBOJE!$A:$A,E$2,SÚBOJE!$C:$C,$A4)</f>
        <v>3</v>
      </c>
      <c r="F4" s="16">
        <f ca="1">SUMIFS(SÚBOJE!$H:$H,SÚBOJE!$A:$A,F$2,SÚBOJE!$B:$B,$A4)+SUMIFS(SÚBOJE!$I:$I,SÚBOJE!$A:$A,F$2,SÚBOJE!$C:$C,$A4)</f>
        <v>3</v>
      </c>
      <c r="G4" s="16">
        <f ca="1">SUMIFS(SÚBOJE!$H:$H,SÚBOJE!$A:$A,G$2,SÚBOJE!$B:$B,$A4)+SUMIFS(SÚBOJE!$I:$I,SÚBOJE!$A:$A,G$2,SÚBOJE!$C:$C,$A4)</f>
        <v>1.5</v>
      </c>
      <c r="H4" s="16">
        <f ca="1">SUMIFS(SÚBOJE!$H:$H,SÚBOJE!$A:$A,H$2,SÚBOJE!$B:$B,$A4)+SUMIFS(SÚBOJE!$I:$I,SÚBOJE!$A:$A,H$2,SÚBOJE!$C:$C,$A4)</f>
        <v>0</v>
      </c>
      <c r="I4" s="16">
        <f ca="1">SUMIFS(SÚBOJE!$H:$H,SÚBOJE!$A:$A,I$2,SÚBOJE!$B:$B,$A4)+SUMIFS(SÚBOJE!$I:$I,SÚBOJE!$A:$A,I$2,SÚBOJE!$C:$C,$A4)</f>
        <v>3</v>
      </c>
      <c r="J4" s="16">
        <f ca="1">SUMIFS(SÚBOJE!$H:$H,SÚBOJE!$A:$A,J$2,SÚBOJE!$B:$B,$A4)+SUMIFS(SÚBOJE!$I:$I,SÚBOJE!$A:$A,J$2,SÚBOJE!$C:$C,$A4)</f>
        <v>3</v>
      </c>
      <c r="K4" s="15">
        <f t="shared" ca="1" si="0"/>
        <v>19.5</v>
      </c>
      <c r="L4" s="10">
        <f ca="1">COUNTIFS(SÚBOJE!$B:$B,$A4,SÚBOJE!$H:$H,3)+COUNTIFS(SÚBOJE!$C:$C,$A4,SÚBOJE!$I:$I,3)</f>
        <v>6</v>
      </c>
      <c r="M4" s="10">
        <f ca="1">COUNTIFS(SÚBOJE!$B:$B,$A4,SÚBOJE!$H:$H,1.5)+COUNTIFS(SÚBOJE!$C:$C,$A4,SÚBOJE!$I:$I,1.5)</f>
        <v>1</v>
      </c>
      <c r="N4" s="10">
        <f>SUMIF(TABULKA!$A$3:$A$52,$A4,TABULKA!$K$3:$K$52)</f>
        <v>34</v>
      </c>
    </row>
    <row r="5" spans="1:14" x14ac:dyDescent="0.25">
      <c r="A5" s="5">
        <v>16</v>
      </c>
      <c r="B5" s="12" t="str">
        <f>IF(A5&lt;=ZREBOVANIE!$M$1,VLOOKUP(A5,RYBARI!A:C,3,0),"x")</f>
        <v>Kriho Marián</v>
      </c>
      <c r="C5" s="16">
        <f ca="1">SUMIFS(SÚBOJE!$H:$H,SÚBOJE!$A:$A,C$2,SÚBOJE!$B:$B,$A5)+SUMIFS(SÚBOJE!$I:$I,SÚBOJE!$A:$A,C$2,SÚBOJE!$C:$C,$A5)</f>
        <v>3</v>
      </c>
      <c r="D5" s="16">
        <f ca="1">SUMIFS(SÚBOJE!$H:$H,SÚBOJE!$A:$A,D$2,SÚBOJE!$B:$B,$A5)+SUMIFS(SÚBOJE!$I:$I,SÚBOJE!$A:$A,D$2,SÚBOJE!$C:$C,$A5)</f>
        <v>1.5</v>
      </c>
      <c r="E5" s="16">
        <f ca="1">SUMIFS(SÚBOJE!$H:$H,SÚBOJE!$A:$A,E$2,SÚBOJE!$B:$B,$A5)+SUMIFS(SÚBOJE!$I:$I,SÚBOJE!$A:$A,E$2,SÚBOJE!$C:$C,$A5)</f>
        <v>3</v>
      </c>
      <c r="F5" s="16">
        <f ca="1">SUMIFS(SÚBOJE!$H:$H,SÚBOJE!$A:$A,F$2,SÚBOJE!$B:$B,$A5)+SUMIFS(SÚBOJE!$I:$I,SÚBOJE!$A:$A,F$2,SÚBOJE!$C:$C,$A5)</f>
        <v>3</v>
      </c>
      <c r="G5" s="16">
        <f ca="1">SUMIFS(SÚBOJE!$H:$H,SÚBOJE!$A:$A,G$2,SÚBOJE!$B:$B,$A5)+SUMIFS(SÚBOJE!$I:$I,SÚBOJE!$A:$A,G$2,SÚBOJE!$C:$C,$A5)</f>
        <v>0</v>
      </c>
      <c r="H5" s="16">
        <f ca="1">SUMIFS(SÚBOJE!$H:$H,SÚBOJE!$A:$A,H$2,SÚBOJE!$B:$B,$A5)+SUMIFS(SÚBOJE!$I:$I,SÚBOJE!$A:$A,H$2,SÚBOJE!$C:$C,$A5)</f>
        <v>3</v>
      </c>
      <c r="I5" s="16">
        <f ca="1">SUMIFS(SÚBOJE!$H:$H,SÚBOJE!$A:$A,I$2,SÚBOJE!$B:$B,$A5)+SUMIFS(SÚBOJE!$I:$I,SÚBOJE!$A:$A,I$2,SÚBOJE!$C:$C,$A5)</f>
        <v>3</v>
      </c>
      <c r="J5" s="16">
        <f ca="1">SUMIFS(SÚBOJE!$H:$H,SÚBOJE!$A:$A,J$2,SÚBOJE!$B:$B,$A5)+SUMIFS(SÚBOJE!$I:$I,SÚBOJE!$A:$A,J$2,SÚBOJE!$C:$C,$A5)</f>
        <v>3</v>
      </c>
      <c r="K5" s="15">
        <f t="shared" ca="1" si="0"/>
        <v>19.5</v>
      </c>
      <c r="L5" s="10">
        <f ca="1">COUNTIFS(SÚBOJE!$B:$B,$A5,SÚBOJE!$H:$H,3)+COUNTIFS(SÚBOJE!$C:$C,$A5,SÚBOJE!$I:$I,3)</f>
        <v>6</v>
      </c>
      <c r="M5" s="10">
        <f ca="1">COUNTIFS(SÚBOJE!$B:$B,$A5,SÚBOJE!$H:$H,1.5)+COUNTIFS(SÚBOJE!$C:$C,$A5,SÚBOJE!$I:$I,1.5)</f>
        <v>1</v>
      </c>
      <c r="N5" s="10">
        <f>SUMIF(TABULKA!$A$3:$A$52,$A5,TABULKA!$K$3:$K$52)</f>
        <v>24</v>
      </c>
    </row>
    <row r="6" spans="1:14" x14ac:dyDescent="0.25">
      <c r="A6" s="5">
        <v>6</v>
      </c>
      <c r="B6" s="12" t="str">
        <f>IF(A6&lt;=ZREBOVANIE!$M$1,VLOOKUP(A6,RYBARI!A:C,3,0),"x")</f>
        <v>Mašan Tomáš</v>
      </c>
      <c r="C6" s="16">
        <f ca="1">SUMIFS(SÚBOJE!$H:$H,SÚBOJE!$A:$A,C$2,SÚBOJE!$B:$B,$A6)+SUMIFS(SÚBOJE!$I:$I,SÚBOJE!$A:$A,C$2,SÚBOJE!$C:$C,$A6)</f>
        <v>3</v>
      </c>
      <c r="D6" s="16">
        <f ca="1">SUMIFS(SÚBOJE!$H:$H,SÚBOJE!$A:$A,D$2,SÚBOJE!$B:$B,$A6)+SUMIFS(SÚBOJE!$I:$I,SÚBOJE!$A:$A,D$2,SÚBOJE!$C:$C,$A6)</f>
        <v>1.5</v>
      </c>
      <c r="E6" s="16">
        <f ca="1">SUMIFS(SÚBOJE!$H:$H,SÚBOJE!$A:$A,E$2,SÚBOJE!$B:$B,$A6)+SUMIFS(SÚBOJE!$I:$I,SÚBOJE!$A:$A,E$2,SÚBOJE!$C:$C,$A6)</f>
        <v>3</v>
      </c>
      <c r="F6" s="16">
        <f ca="1">SUMIFS(SÚBOJE!$H:$H,SÚBOJE!$A:$A,F$2,SÚBOJE!$B:$B,$A6)+SUMIFS(SÚBOJE!$I:$I,SÚBOJE!$A:$A,F$2,SÚBOJE!$C:$C,$A6)</f>
        <v>3</v>
      </c>
      <c r="G6" s="16">
        <f ca="1">SUMIFS(SÚBOJE!$H:$H,SÚBOJE!$A:$A,G$2,SÚBOJE!$B:$B,$A6)+SUMIFS(SÚBOJE!$I:$I,SÚBOJE!$A:$A,G$2,SÚBOJE!$C:$C,$A6)</f>
        <v>3</v>
      </c>
      <c r="H6" s="16">
        <f ca="1">SUMIFS(SÚBOJE!$H:$H,SÚBOJE!$A:$A,H$2,SÚBOJE!$B:$B,$A6)+SUMIFS(SÚBOJE!$I:$I,SÚBOJE!$A:$A,H$2,SÚBOJE!$C:$C,$A6)</f>
        <v>3</v>
      </c>
      <c r="I6" s="16">
        <f ca="1">SUMIFS(SÚBOJE!$H:$H,SÚBOJE!$A:$A,I$2,SÚBOJE!$B:$B,$A6)+SUMIFS(SÚBOJE!$I:$I,SÚBOJE!$A:$A,I$2,SÚBOJE!$C:$C,$A6)</f>
        <v>0</v>
      </c>
      <c r="J6" s="16">
        <f ca="1">SUMIFS(SÚBOJE!$H:$H,SÚBOJE!$A:$A,J$2,SÚBOJE!$B:$B,$A6)+SUMIFS(SÚBOJE!$I:$I,SÚBOJE!$A:$A,J$2,SÚBOJE!$C:$C,$A6)</f>
        <v>3</v>
      </c>
      <c r="K6" s="15">
        <f t="shared" ca="1" si="0"/>
        <v>19.5</v>
      </c>
      <c r="L6" s="10">
        <f ca="1">COUNTIFS(SÚBOJE!$B:$B,$A6,SÚBOJE!$H:$H,3)+COUNTIFS(SÚBOJE!$C:$C,$A6,SÚBOJE!$I:$I,3)</f>
        <v>6</v>
      </c>
      <c r="M6" s="10">
        <f ca="1">COUNTIFS(SÚBOJE!$B:$B,$A6,SÚBOJE!$H:$H,1.5)+COUNTIFS(SÚBOJE!$C:$C,$A6,SÚBOJE!$I:$I,1.5)</f>
        <v>1</v>
      </c>
      <c r="N6" s="10">
        <f>SUMIF(TABULKA!$A$3:$A$52,$A6,TABULKA!$K$3:$K$52)</f>
        <v>22</v>
      </c>
    </row>
    <row r="7" spans="1:14" x14ac:dyDescent="0.25">
      <c r="A7" s="5">
        <v>7</v>
      </c>
      <c r="B7" s="12" t="str">
        <f>IF(A7&lt;=ZREBOVANIE!$M$1,VLOOKUP(A7,RYBARI!A:C,3,0),"x")</f>
        <v>Daněk Michal</v>
      </c>
      <c r="C7" s="16">
        <f ca="1">SUMIFS(SÚBOJE!$H:$H,SÚBOJE!$A:$A,C$2,SÚBOJE!$B:$B,$A7)+SUMIFS(SÚBOJE!$I:$I,SÚBOJE!$A:$A,C$2,SÚBOJE!$C:$C,$A7)</f>
        <v>0</v>
      </c>
      <c r="D7" s="16">
        <f ca="1">SUMIFS(SÚBOJE!$H:$H,SÚBOJE!$A:$A,D$2,SÚBOJE!$B:$B,$A7)+SUMIFS(SÚBOJE!$I:$I,SÚBOJE!$A:$A,D$2,SÚBOJE!$C:$C,$A7)</f>
        <v>3</v>
      </c>
      <c r="E7" s="16">
        <f ca="1">SUMIFS(SÚBOJE!$H:$H,SÚBOJE!$A:$A,E$2,SÚBOJE!$B:$B,$A7)+SUMIFS(SÚBOJE!$I:$I,SÚBOJE!$A:$A,E$2,SÚBOJE!$C:$C,$A7)</f>
        <v>0</v>
      </c>
      <c r="F7" s="16">
        <f ca="1">SUMIFS(SÚBOJE!$H:$H,SÚBOJE!$A:$A,F$2,SÚBOJE!$B:$B,$A7)+SUMIFS(SÚBOJE!$I:$I,SÚBOJE!$A:$A,F$2,SÚBOJE!$C:$C,$A7)</f>
        <v>3</v>
      </c>
      <c r="G7" s="16">
        <f ca="1">SUMIFS(SÚBOJE!$H:$H,SÚBOJE!$A:$A,G$2,SÚBOJE!$B:$B,$A7)+SUMIFS(SÚBOJE!$I:$I,SÚBOJE!$A:$A,G$2,SÚBOJE!$C:$C,$A7)</f>
        <v>3</v>
      </c>
      <c r="H7" s="16">
        <f ca="1">SUMIFS(SÚBOJE!$H:$H,SÚBOJE!$A:$A,H$2,SÚBOJE!$B:$B,$A7)+SUMIFS(SÚBOJE!$I:$I,SÚBOJE!$A:$A,H$2,SÚBOJE!$C:$C,$A7)</f>
        <v>3</v>
      </c>
      <c r="I7" s="16">
        <f ca="1">SUMIFS(SÚBOJE!$H:$H,SÚBOJE!$A:$A,I$2,SÚBOJE!$B:$B,$A7)+SUMIFS(SÚBOJE!$I:$I,SÚBOJE!$A:$A,I$2,SÚBOJE!$C:$C,$A7)</f>
        <v>3</v>
      </c>
      <c r="J7" s="16">
        <f ca="1">SUMIFS(SÚBOJE!$H:$H,SÚBOJE!$A:$A,J$2,SÚBOJE!$B:$B,$A7)+SUMIFS(SÚBOJE!$I:$I,SÚBOJE!$A:$A,J$2,SÚBOJE!$C:$C,$A7)</f>
        <v>3</v>
      </c>
      <c r="K7" s="15">
        <f t="shared" ca="1" si="0"/>
        <v>18</v>
      </c>
      <c r="L7" s="10">
        <f ca="1">COUNTIFS(SÚBOJE!$B:$B,$A7,SÚBOJE!$H:$H,3)+COUNTIFS(SÚBOJE!$C:$C,$A7,SÚBOJE!$I:$I,3)</f>
        <v>6</v>
      </c>
      <c r="M7" s="10">
        <f ca="1">COUNTIFS(SÚBOJE!$B:$B,$A7,SÚBOJE!$H:$H,1.5)+COUNTIFS(SÚBOJE!$C:$C,$A7,SÚBOJE!$I:$I,1.5)</f>
        <v>0</v>
      </c>
      <c r="N7" s="10">
        <f>SUMIF(TABULKA!$A$3:$A$52,$A7,TABULKA!$K$3:$K$52)</f>
        <v>26</v>
      </c>
    </row>
    <row r="8" spans="1:14" x14ac:dyDescent="0.25">
      <c r="A8" s="5">
        <v>20</v>
      </c>
      <c r="B8" s="12" t="str">
        <f>IF(A8&lt;=ZREBOVANIE!$M$1,VLOOKUP(A8,RYBARI!A:C,3,0),"x")</f>
        <v>Mičo Martin</v>
      </c>
      <c r="C8" s="16">
        <f ca="1">SUMIFS(SÚBOJE!$H:$H,SÚBOJE!$A:$A,C$2,SÚBOJE!$B:$B,$A8)+SUMIFS(SÚBOJE!$I:$I,SÚBOJE!$A:$A,C$2,SÚBOJE!$C:$C,$A8)</f>
        <v>3</v>
      </c>
      <c r="D8" s="16">
        <f ca="1">SUMIFS(SÚBOJE!$H:$H,SÚBOJE!$A:$A,D$2,SÚBOJE!$B:$B,$A8)+SUMIFS(SÚBOJE!$I:$I,SÚBOJE!$A:$A,D$2,SÚBOJE!$C:$C,$A8)</f>
        <v>3</v>
      </c>
      <c r="E8" s="16">
        <f ca="1">SUMIFS(SÚBOJE!$H:$H,SÚBOJE!$A:$A,E$2,SÚBOJE!$B:$B,$A8)+SUMIFS(SÚBOJE!$I:$I,SÚBOJE!$A:$A,E$2,SÚBOJE!$C:$C,$A8)</f>
        <v>3</v>
      </c>
      <c r="F8" s="16">
        <f ca="1">SUMIFS(SÚBOJE!$H:$H,SÚBOJE!$A:$A,F$2,SÚBOJE!$B:$B,$A8)+SUMIFS(SÚBOJE!$I:$I,SÚBOJE!$A:$A,F$2,SÚBOJE!$C:$C,$A8)</f>
        <v>3</v>
      </c>
      <c r="G8" s="16">
        <f ca="1">SUMIFS(SÚBOJE!$H:$H,SÚBOJE!$A:$A,G$2,SÚBOJE!$B:$B,$A8)+SUMIFS(SÚBOJE!$I:$I,SÚBOJE!$A:$A,G$2,SÚBOJE!$C:$C,$A8)</f>
        <v>0</v>
      </c>
      <c r="H8" s="16">
        <f ca="1">SUMIFS(SÚBOJE!$H:$H,SÚBOJE!$A:$A,H$2,SÚBOJE!$B:$B,$A8)+SUMIFS(SÚBOJE!$I:$I,SÚBOJE!$A:$A,H$2,SÚBOJE!$C:$C,$A8)</f>
        <v>3</v>
      </c>
      <c r="I8" s="16">
        <f ca="1">SUMIFS(SÚBOJE!$H:$H,SÚBOJE!$A:$A,I$2,SÚBOJE!$B:$B,$A8)+SUMIFS(SÚBOJE!$I:$I,SÚBOJE!$A:$A,I$2,SÚBOJE!$C:$C,$A8)</f>
        <v>3</v>
      </c>
      <c r="J8" s="16">
        <f ca="1">SUMIFS(SÚBOJE!$H:$H,SÚBOJE!$A:$A,J$2,SÚBOJE!$B:$B,$A8)+SUMIFS(SÚBOJE!$I:$I,SÚBOJE!$A:$A,J$2,SÚBOJE!$C:$C,$A8)</f>
        <v>0</v>
      </c>
      <c r="K8" s="15">
        <f t="shared" ca="1" si="0"/>
        <v>18</v>
      </c>
      <c r="L8" s="10">
        <f ca="1">COUNTIFS(SÚBOJE!$B:$B,$A8,SÚBOJE!$H:$H,3)+COUNTIFS(SÚBOJE!$C:$C,$A8,SÚBOJE!$I:$I,3)</f>
        <v>6</v>
      </c>
      <c r="M8" s="10">
        <f ca="1">COUNTIFS(SÚBOJE!$B:$B,$A8,SÚBOJE!$H:$H,1.5)+COUNTIFS(SÚBOJE!$C:$C,$A8,SÚBOJE!$I:$I,1.5)</f>
        <v>0</v>
      </c>
      <c r="N8" s="10">
        <f>SUMIF(TABULKA!$A$3:$A$52,$A8,TABULKA!$K$3:$K$52)</f>
        <v>24</v>
      </c>
    </row>
    <row r="9" spans="1:14" x14ac:dyDescent="0.25">
      <c r="A9" s="5">
        <v>32</v>
      </c>
      <c r="B9" s="12" t="str">
        <f>IF(A9&lt;=ZREBOVANIE!$M$1,VLOOKUP(A9,RYBARI!A:C,3,0),"x")</f>
        <v>Zrubec Róbert</v>
      </c>
      <c r="C9" s="16">
        <f ca="1">SUMIFS(SÚBOJE!$H:$H,SÚBOJE!$A:$A,C$2,SÚBOJE!$B:$B,$A9)+SUMIFS(SÚBOJE!$I:$I,SÚBOJE!$A:$A,C$2,SÚBOJE!$C:$C,$A9)</f>
        <v>3</v>
      </c>
      <c r="D9" s="16">
        <f ca="1">SUMIFS(SÚBOJE!$H:$H,SÚBOJE!$A:$A,D$2,SÚBOJE!$B:$B,$A9)+SUMIFS(SÚBOJE!$I:$I,SÚBOJE!$A:$A,D$2,SÚBOJE!$C:$C,$A9)</f>
        <v>3</v>
      </c>
      <c r="E9" s="16">
        <f ca="1">SUMIFS(SÚBOJE!$H:$H,SÚBOJE!$A:$A,E$2,SÚBOJE!$B:$B,$A9)+SUMIFS(SÚBOJE!$I:$I,SÚBOJE!$A:$A,E$2,SÚBOJE!$C:$C,$A9)</f>
        <v>3</v>
      </c>
      <c r="F9" s="16">
        <f ca="1">SUMIFS(SÚBOJE!$H:$H,SÚBOJE!$A:$A,F$2,SÚBOJE!$B:$B,$A9)+SUMIFS(SÚBOJE!$I:$I,SÚBOJE!$A:$A,F$2,SÚBOJE!$C:$C,$A9)</f>
        <v>3</v>
      </c>
      <c r="G9" s="16">
        <f ca="1">SUMIFS(SÚBOJE!$H:$H,SÚBOJE!$A:$A,G$2,SÚBOJE!$B:$B,$A9)+SUMIFS(SÚBOJE!$I:$I,SÚBOJE!$A:$A,G$2,SÚBOJE!$C:$C,$A9)</f>
        <v>3</v>
      </c>
      <c r="H9" s="16">
        <f ca="1">SUMIFS(SÚBOJE!$H:$H,SÚBOJE!$A:$A,H$2,SÚBOJE!$B:$B,$A9)+SUMIFS(SÚBOJE!$I:$I,SÚBOJE!$A:$A,H$2,SÚBOJE!$C:$C,$A9)</f>
        <v>0</v>
      </c>
      <c r="I9" s="16">
        <f ca="1">SUMIFS(SÚBOJE!$H:$H,SÚBOJE!$A:$A,I$2,SÚBOJE!$B:$B,$A9)+SUMIFS(SÚBOJE!$I:$I,SÚBOJE!$A:$A,I$2,SÚBOJE!$C:$C,$A9)</f>
        <v>0</v>
      </c>
      <c r="J9" s="16">
        <f ca="1">SUMIFS(SÚBOJE!$H:$H,SÚBOJE!$A:$A,J$2,SÚBOJE!$B:$B,$A9)+SUMIFS(SÚBOJE!$I:$I,SÚBOJE!$A:$A,J$2,SÚBOJE!$C:$C,$A9)</f>
        <v>3</v>
      </c>
      <c r="K9" s="15">
        <f t="shared" ca="1" si="0"/>
        <v>18</v>
      </c>
      <c r="L9" s="10">
        <f ca="1">COUNTIFS(SÚBOJE!$B:$B,$A9,SÚBOJE!$H:$H,3)+COUNTIFS(SÚBOJE!$C:$C,$A9,SÚBOJE!$I:$I,3)</f>
        <v>6</v>
      </c>
      <c r="M9" s="10">
        <f ca="1">COUNTIFS(SÚBOJE!$B:$B,$A9,SÚBOJE!$H:$H,1.5)+COUNTIFS(SÚBOJE!$C:$C,$A9,SÚBOJE!$I:$I,1.5)</f>
        <v>0</v>
      </c>
      <c r="N9" s="10">
        <f>SUMIF(TABULKA!$A$3:$A$52,$A9,TABULKA!$K$3:$K$52)</f>
        <v>24</v>
      </c>
    </row>
    <row r="10" spans="1:14" x14ac:dyDescent="0.25">
      <c r="A10" s="5">
        <v>30</v>
      </c>
      <c r="B10" s="12" t="str">
        <f>IF(A10&lt;=ZREBOVANIE!$M$1,VLOOKUP(A10,RYBARI!A:C,3,0),"x")</f>
        <v>Borovica Jozef</v>
      </c>
      <c r="C10" s="16">
        <f ca="1">SUMIFS(SÚBOJE!$H:$H,SÚBOJE!$A:$A,C$2,SÚBOJE!$B:$B,$A10)+SUMIFS(SÚBOJE!$I:$I,SÚBOJE!$A:$A,C$2,SÚBOJE!$C:$C,$A10)</f>
        <v>3</v>
      </c>
      <c r="D10" s="16">
        <f ca="1">SUMIFS(SÚBOJE!$H:$H,SÚBOJE!$A:$A,D$2,SÚBOJE!$B:$B,$A10)+SUMIFS(SÚBOJE!$I:$I,SÚBOJE!$A:$A,D$2,SÚBOJE!$C:$C,$A10)</f>
        <v>3</v>
      </c>
      <c r="E10" s="16">
        <f ca="1">SUMIFS(SÚBOJE!$H:$H,SÚBOJE!$A:$A,E$2,SÚBOJE!$B:$B,$A10)+SUMIFS(SÚBOJE!$I:$I,SÚBOJE!$A:$A,E$2,SÚBOJE!$C:$C,$A10)</f>
        <v>3</v>
      </c>
      <c r="F10" s="16">
        <f ca="1">SUMIFS(SÚBOJE!$H:$H,SÚBOJE!$A:$A,F$2,SÚBOJE!$B:$B,$A10)+SUMIFS(SÚBOJE!$I:$I,SÚBOJE!$A:$A,F$2,SÚBOJE!$C:$C,$A10)</f>
        <v>3</v>
      </c>
      <c r="G10" s="16">
        <f ca="1">SUMIFS(SÚBOJE!$H:$H,SÚBOJE!$A:$A,G$2,SÚBOJE!$B:$B,$A10)+SUMIFS(SÚBOJE!$I:$I,SÚBOJE!$A:$A,G$2,SÚBOJE!$C:$C,$A10)</f>
        <v>0</v>
      </c>
      <c r="H10" s="16">
        <f ca="1">SUMIFS(SÚBOJE!$H:$H,SÚBOJE!$A:$A,H$2,SÚBOJE!$B:$B,$A10)+SUMIFS(SÚBOJE!$I:$I,SÚBOJE!$A:$A,H$2,SÚBOJE!$C:$C,$A10)</f>
        <v>1</v>
      </c>
      <c r="I10" s="16">
        <f ca="1">SUMIFS(SÚBOJE!$H:$H,SÚBOJE!$A:$A,I$2,SÚBOJE!$B:$B,$A10)+SUMIFS(SÚBOJE!$I:$I,SÚBOJE!$A:$A,I$2,SÚBOJE!$C:$C,$A10)</f>
        <v>1.5</v>
      </c>
      <c r="J10" s="16">
        <f ca="1">SUMIFS(SÚBOJE!$H:$H,SÚBOJE!$A:$A,J$2,SÚBOJE!$B:$B,$A10)+SUMIFS(SÚBOJE!$I:$I,SÚBOJE!$A:$A,J$2,SÚBOJE!$C:$C,$A10)</f>
        <v>3</v>
      </c>
      <c r="K10" s="15">
        <f t="shared" ca="1" si="0"/>
        <v>17.5</v>
      </c>
      <c r="L10" s="10">
        <f ca="1">COUNTIFS(SÚBOJE!$B:$B,$A10,SÚBOJE!$H:$H,3)+COUNTIFS(SÚBOJE!$C:$C,$A10,SÚBOJE!$I:$I,3)</f>
        <v>5</v>
      </c>
      <c r="M10" s="10">
        <f ca="1">COUNTIFS(SÚBOJE!$B:$B,$A10,SÚBOJE!$H:$H,1.5)+COUNTIFS(SÚBOJE!$C:$C,$A10,SÚBOJE!$I:$I,1.5)</f>
        <v>1</v>
      </c>
      <c r="N10" s="10">
        <f>SUMIF(TABULKA!$A$3:$A$52,$A10,TABULKA!$K$3:$K$52)</f>
        <v>19</v>
      </c>
    </row>
    <row r="11" spans="1:14" x14ac:dyDescent="0.25">
      <c r="A11" s="5">
        <v>38</v>
      </c>
      <c r="B11" s="12" t="str">
        <f>IF(A11&lt;=ZREBOVANIE!$M$1,VLOOKUP(A11,RYBARI!A:C,3,0),"x")</f>
        <v>Slávik Igor</v>
      </c>
      <c r="C11" s="16">
        <f ca="1">SUMIFS(SÚBOJE!$H:$H,SÚBOJE!$A:$A,C$2,SÚBOJE!$B:$B,$A11)+SUMIFS(SÚBOJE!$I:$I,SÚBOJE!$A:$A,C$2,SÚBOJE!$C:$C,$A11)</f>
        <v>3</v>
      </c>
      <c r="D11" s="16">
        <f ca="1">SUMIFS(SÚBOJE!$H:$H,SÚBOJE!$A:$A,D$2,SÚBOJE!$B:$B,$A11)+SUMIFS(SÚBOJE!$I:$I,SÚBOJE!$A:$A,D$2,SÚBOJE!$C:$C,$A11)</f>
        <v>0</v>
      </c>
      <c r="E11" s="16">
        <f ca="1">SUMIFS(SÚBOJE!$H:$H,SÚBOJE!$A:$A,E$2,SÚBOJE!$B:$B,$A11)+SUMIFS(SÚBOJE!$I:$I,SÚBOJE!$A:$A,E$2,SÚBOJE!$C:$C,$A11)</f>
        <v>3</v>
      </c>
      <c r="F11" s="16">
        <f ca="1">SUMIFS(SÚBOJE!$H:$H,SÚBOJE!$A:$A,F$2,SÚBOJE!$B:$B,$A11)+SUMIFS(SÚBOJE!$I:$I,SÚBOJE!$A:$A,F$2,SÚBOJE!$C:$C,$A11)</f>
        <v>1.5</v>
      </c>
      <c r="G11" s="16">
        <f ca="1">SUMIFS(SÚBOJE!$H:$H,SÚBOJE!$A:$A,G$2,SÚBOJE!$B:$B,$A11)+SUMIFS(SÚBOJE!$I:$I,SÚBOJE!$A:$A,G$2,SÚBOJE!$C:$C,$A11)</f>
        <v>3</v>
      </c>
      <c r="H11" s="16">
        <f ca="1">SUMIFS(SÚBOJE!$H:$H,SÚBOJE!$A:$A,H$2,SÚBOJE!$B:$B,$A11)+SUMIFS(SÚBOJE!$I:$I,SÚBOJE!$A:$A,H$2,SÚBOJE!$C:$C,$A11)</f>
        <v>0</v>
      </c>
      <c r="I11" s="16">
        <f ca="1">SUMIFS(SÚBOJE!$H:$H,SÚBOJE!$A:$A,I$2,SÚBOJE!$B:$B,$A11)+SUMIFS(SÚBOJE!$I:$I,SÚBOJE!$A:$A,I$2,SÚBOJE!$C:$C,$A11)</f>
        <v>3</v>
      </c>
      <c r="J11" s="16">
        <f ca="1">SUMIFS(SÚBOJE!$H:$H,SÚBOJE!$A:$A,J$2,SÚBOJE!$B:$B,$A11)+SUMIFS(SÚBOJE!$I:$I,SÚBOJE!$A:$A,J$2,SÚBOJE!$C:$C,$A11)</f>
        <v>3</v>
      </c>
      <c r="K11" s="15">
        <f t="shared" ca="1" si="0"/>
        <v>16.5</v>
      </c>
      <c r="L11" s="10">
        <f ca="1">COUNTIFS(SÚBOJE!$B:$B,$A11,SÚBOJE!$H:$H,3)+COUNTIFS(SÚBOJE!$C:$C,$A11,SÚBOJE!$I:$I,3)</f>
        <v>5</v>
      </c>
      <c r="M11" s="10">
        <f ca="1">COUNTIFS(SÚBOJE!$B:$B,$A11,SÚBOJE!$H:$H,1.5)+COUNTIFS(SÚBOJE!$C:$C,$A11,SÚBOJE!$I:$I,1.5)</f>
        <v>1</v>
      </c>
      <c r="N11" s="10">
        <f>SUMIF(TABULKA!$A$3:$A$52,$A11,TABULKA!$K$3:$K$52)</f>
        <v>26</v>
      </c>
    </row>
    <row r="12" spans="1:14" x14ac:dyDescent="0.25">
      <c r="A12" s="5">
        <v>18</v>
      </c>
      <c r="B12" s="12" t="str">
        <f>IF(A12&lt;=ZREBOVANIE!$M$1,VLOOKUP(A12,RYBARI!A:C,3,0),"x")</f>
        <v>Smorada Marek</v>
      </c>
      <c r="C12" s="16">
        <f ca="1">SUMIFS(SÚBOJE!$H:$H,SÚBOJE!$A:$A,C$2,SÚBOJE!$B:$B,$A12)+SUMIFS(SÚBOJE!$I:$I,SÚBOJE!$A:$A,C$2,SÚBOJE!$C:$C,$A12)</f>
        <v>3</v>
      </c>
      <c r="D12" s="16">
        <f ca="1">SUMIFS(SÚBOJE!$H:$H,SÚBOJE!$A:$A,D$2,SÚBOJE!$B:$B,$A12)+SUMIFS(SÚBOJE!$I:$I,SÚBOJE!$A:$A,D$2,SÚBOJE!$C:$C,$A12)</f>
        <v>3</v>
      </c>
      <c r="E12" s="16">
        <f ca="1">SUMIFS(SÚBOJE!$H:$H,SÚBOJE!$A:$A,E$2,SÚBOJE!$B:$B,$A12)+SUMIFS(SÚBOJE!$I:$I,SÚBOJE!$A:$A,E$2,SÚBOJE!$C:$C,$A12)</f>
        <v>3</v>
      </c>
      <c r="F12" s="16">
        <f ca="1">SUMIFS(SÚBOJE!$H:$H,SÚBOJE!$A:$A,F$2,SÚBOJE!$B:$B,$A12)+SUMIFS(SÚBOJE!$I:$I,SÚBOJE!$A:$A,F$2,SÚBOJE!$C:$C,$A12)</f>
        <v>3</v>
      </c>
      <c r="G12" s="16">
        <f ca="1">SUMIFS(SÚBOJE!$H:$H,SÚBOJE!$A:$A,G$2,SÚBOJE!$B:$B,$A12)+SUMIFS(SÚBOJE!$I:$I,SÚBOJE!$A:$A,G$2,SÚBOJE!$C:$C,$A12)</f>
        <v>0</v>
      </c>
      <c r="H12" s="16">
        <f ca="1">SUMIFS(SÚBOJE!$H:$H,SÚBOJE!$A:$A,H$2,SÚBOJE!$B:$B,$A12)+SUMIFS(SÚBOJE!$I:$I,SÚBOJE!$A:$A,H$2,SÚBOJE!$C:$C,$A12)</f>
        <v>3</v>
      </c>
      <c r="I12" s="16">
        <f ca="1">SUMIFS(SÚBOJE!$H:$H,SÚBOJE!$A:$A,I$2,SÚBOJE!$B:$B,$A12)+SUMIFS(SÚBOJE!$I:$I,SÚBOJE!$A:$A,I$2,SÚBOJE!$C:$C,$A12)</f>
        <v>0</v>
      </c>
      <c r="J12" s="16">
        <f ca="1">SUMIFS(SÚBOJE!$H:$H,SÚBOJE!$A:$A,J$2,SÚBOJE!$B:$B,$A12)+SUMIFS(SÚBOJE!$I:$I,SÚBOJE!$A:$A,J$2,SÚBOJE!$C:$C,$A12)</f>
        <v>1.5</v>
      </c>
      <c r="K12" s="15">
        <f t="shared" ca="1" si="0"/>
        <v>16.5</v>
      </c>
      <c r="L12" s="10">
        <f ca="1">COUNTIFS(SÚBOJE!$B:$B,$A12,SÚBOJE!$H:$H,3)+COUNTIFS(SÚBOJE!$C:$C,$A12,SÚBOJE!$I:$I,3)</f>
        <v>5</v>
      </c>
      <c r="M12" s="10">
        <f ca="1">COUNTIFS(SÚBOJE!$B:$B,$A12,SÚBOJE!$H:$H,1.5)+COUNTIFS(SÚBOJE!$C:$C,$A12,SÚBOJE!$I:$I,1.5)</f>
        <v>1</v>
      </c>
      <c r="N12" s="10">
        <f>SUMIF(TABULKA!$A$3:$A$52,$A12,TABULKA!$K$3:$K$52)</f>
        <v>21</v>
      </c>
    </row>
    <row r="13" spans="1:14" x14ac:dyDescent="0.25">
      <c r="A13" s="5">
        <v>46</v>
      </c>
      <c r="B13" s="12" t="str">
        <f>IF(A13&lt;=ZREBOVANIE!$M$1,VLOOKUP(A13,RYBARI!A:C,3,0),"x")</f>
        <v>Slávik Michal</v>
      </c>
      <c r="C13" s="16">
        <f ca="1">SUMIFS(SÚBOJE!$H:$H,SÚBOJE!$A:$A,C$2,SÚBOJE!$B:$B,$A13)+SUMIFS(SÚBOJE!$I:$I,SÚBOJE!$A:$A,C$2,SÚBOJE!$C:$C,$A13)</f>
        <v>0</v>
      </c>
      <c r="D13" s="16">
        <f ca="1">SUMIFS(SÚBOJE!$H:$H,SÚBOJE!$A:$A,D$2,SÚBOJE!$B:$B,$A13)+SUMIFS(SÚBOJE!$I:$I,SÚBOJE!$A:$A,D$2,SÚBOJE!$C:$C,$A13)</f>
        <v>3</v>
      </c>
      <c r="E13" s="16">
        <f ca="1">SUMIFS(SÚBOJE!$H:$H,SÚBOJE!$A:$A,E$2,SÚBOJE!$B:$B,$A13)+SUMIFS(SÚBOJE!$I:$I,SÚBOJE!$A:$A,E$2,SÚBOJE!$C:$C,$A13)</f>
        <v>3</v>
      </c>
      <c r="F13" s="16">
        <f ca="1">SUMIFS(SÚBOJE!$H:$H,SÚBOJE!$A:$A,F$2,SÚBOJE!$B:$B,$A13)+SUMIFS(SÚBOJE!$I:$I,SÚBOJE!$A:$A,F$2,SÚBOJE!$C:$C,$A13)</f>
        <v>3</v>
      </c>
      <c r="G13" s="16">
        <f ca="1">SUMIFS(SÚBOJE!$H:$H,SÚBOJE!$A:$A,G$2,SÚBOJE!$B:$B,$A13)+SUMIFS(SÚBOJE!$I:$I,SÚBOJE!$A:$A,G$2,SÚBOJE!$C:$C,$A13)</f>
        <v>0</v>
      </c>
      <c r="H13" s="16">
        <f ca="1">SUMIFS(SÚBOJE!$H:$H,SÚBOJE!$A:$A,H$2,SÚBOJE!$B:$B,$A13)+SUMIFS(SÚBOJE!$I:$I,SÚBOJE!$A:$A,H$2,SÚBOJE!$C:$C,$A13)</f>
        <v>3</v>
      </c>
      <c r="I13" s="16">
        <f ca="1">SUMIFS(SÚBOJE!$H:$H,SÚBOJE!$A:$A,I$2,SÚBOJE!$B:$B,$A13)+SUMIFS(SÚBOJE!$I:$I,SÚBOJE!$A:$A,I$2,SÚBOJE!$C:$C,$A13)</f>
        <v>3</v>
      </c>
      <c r="J13" s="16">
        <f ca="1">SUMIFS(SÚBOJE!$H:$H,SÚBOJE!$A:$A,J$2,SÚBOJE!$B:$B,$A13)+SUMIFS(SÚBOJE!$I:$I,SÚBOJE!$A:$A,J$2,SÚBOJE!$C:$C,$A13)</f>
        <v>1.5</v>
      </c>
      <c r="K13" s="15">
        <f t="shared" ca="1" si="0"/>
        <v>16.5</v>
      </c>
      <c r="L13" s="10">
        <f ca="1">COUNTIFS(SÚBOJE!$B:$B,$A13,SÚBOJE!$H:$H,3)+COUNTIFS(SÚBOJE!$C:$C,$A13,SÚBOJE!$I:$I,3)</f>
        <v>5</v>
      </c>
      <c r="M13" s="10">
        <f ca="1">COUNTIFS(SÚBOJE!$B:$B,$A13,SÚBOJE!$H:$H,1.5)+COUNTIFS(SÚBOJE!$C:$C,$A13,SÚBOJE!$I:$I,1.5)</f>
        <v>1</v>
      </c>
      <c r="N13" s="10">
        <f>SUMIF(TABULKA!$A$3:$A$52,$A13,TABULKA!$K$3:$K$52)</f>
        <v>20</v>
      </c>
    </row>
    <row r="14" spans="1:14" x14ac:dyDescent="0.25">
      <c r="A14" s="5">
        <v>15</v>
      </c>
      <c r="B14" s="12" t="str">
        <f>IF(A14&lt;=ZREBOVANIE!$M$1,VLOOKUP(A14,RYBARI!A:C,3,0),"x")</f>
        <v>Jarka Pavel</v>
      </c>
      <c r="C14" s="16">
        <f ca="1">SUMIFS(SÚBOJE!$H:$H,SÚBOJE!$A:$A,C$2,SÚBOJE!$B:$B,$A14)+SUMIFS(SÚBOJE!$I:$I,SÚBOJE!$A:$A,C$2,SÚBOJE!$C:$C,$A14)</f>
        <v>0</v>
      </c>
      <c r="D14" s="16">
        <f ca="1">SUMIFS(SÚBOJE!$H:$H,SÚBOJE!$A:$A,D$2,SÚBOJE!$B:$B,$A14)+SUMIFS(SÚBOJE!$I:$I,SÚBOJE!$A:$A,D$2,SÚBOJE!$C:$C,$A14)</f>
        <v>3</v>
      </c>
      <c r="E14" s="16">
        <f ca="1">SUMIFS(SÚBOJE!$H:$H,SÚBOJE!$A:$A,E$2,SÚBOJE!$B:$B,$A14)+SUMIFS(SÚBOJE!$I:$I,SÚBOJE!$A:$A,E$2,SÚBOJE!$C:$C,$A14)</f>
        <v>3</v>
      </c>
      <c r="F14" s="16">
        <f ca="1">SUMIFS(SÚBOJE!$H:$H,SÚBOJE!$A:$A,F$2,SÚBOJE!$B:$B,$A14)+SUMIFS(SÚBOJE!$I:$I,SÚBOJE!$A:$A,F$2,SÚBOJE!$C:$C,$A14)</f>
        <v>3</v>
      </c>
      <c r="G14" s="16">
        <f ca="1">SUMIFS(SÚBOJE!$H:$H,SÚBOJE!$A:$A,G$2,SÚBOJE!$B:$B,$A14)+SUMIFS(SÚBOJE!$I:$I,SÚBOJE!$A:$A,G$2,SÚBOJE!$C:$C,$A14)</f>
        <v>0</v>
      </c>
      <c r="H14" s="16">
        <f ca="1">SUMIFS(SÚBOJE!$H:$H,SÚBOJE!$A:$A,H$2,SÚBOJE!$B:$B,$A14)+SUMIFS(SÚBOJE!$I:$I,SÚBOJE!$A:$A,H$2,SÚBOJE!$C:$C,$A14)</f>
        <v>1.5</v>
      </c>
      <c r="I14" s="16">
        <f ca="1">SUMIFS(SÚBOJE!$H:$H,SÚBOJE!$A:$A,I$2,SÚBOJE!$B:$B,$A14)+SUMIFS(SÚBOJE!$I:$I,SÚBOJE!$A:$A,I$2,SÚBOJE!$C:$C,$A14)</f>
        <v>3</v>
      </c>
      <c r="J14" s="16">
        <f ca="1">SUMIFS(SÚBOJE!$H:$H,SÚBOJE!$A:$A,J$2,SÚBOJE!$B:$B,$A14)+SUMIFS(SÚBOJE!$I:$I,SÚBOJE!$A:$A,J$2,SÚBOJE!$C:$C,$A14)</f>
        <v>3</v>
      </c>
      <c r="K14" s="15">
        <f t="shared" ca="1" si="0"/>
        <v>16.5</v>
      </c>
      <c r="L14" s="10">
        <f ca="1">COUNTIFS(SÚBOJE!$B:$B,$A14,SÚBOJE!$H:$H,3)+COUNTIFS(SÚBOJE!$C:$C,$A14,SÚBOJE!$I:$I,3)</f>
        <v>5</v>
      </c>
      <c r="M14" s="10">
        <f ca="1">COUNTIFS(SÚBOJE!$B:$B,$A14,SÚBOJE!$H:$H,1.5)+COUNTIFS(SÚBOJE!$C:$C,$A14,SÚBOJE!$I:$I,1.5)</f>
        <v>1</v>
      </c>
      <c r="N14" s="10">
        <f>SUMIF(TABULKA!$A$3:$A$52,$A14,TABULKA!$K$3:$K$52)</f>
        <v>15</v>
      </c>
    </row>
    <row r="15" spans="1:14" x14ac:dyDescent="0.25">
      <c r="A15" s="5">
        <v>11</v>
      </c>
      <c r="B15" s="12" t="str">
        <f>IF(A15&lt;=ZREBOVANIE!$M$1,VLOOKUP(A15,RYBARI!A:C,3,0),"x")</f>
        <v>Kuhajda Rastislav</v>
      </c>
      <c r="C15" s="16">
        <f ca="1">SUMIFS(SÚBOJE!$H:$H,SÚBOJE!$A:$A,C$2,SÚBOJE!$B:$B,$A15)+SUMIFS(SÚBOJE!$I:$I,SÚBOJE!$A:$A,C$2,SÚBOJE!$C:$C,$A15)</f>
        <v>1.5</v>
      </c>
      <c r="D15" s="16">
        <f ca="1">SUMIFS(SÚBOJE!$H:$H,SÚBOJE!$A:$A,D$2,SÚBOJE!$B:$B,$A15)+SUMIFS(SÚBOJE!$I:$I,SÚBOJE!$A:$A,D$2,SÚBOJE!$C:$C,$A15)</f>
        <v>3</v>
      </c>
      <c r="E15" s="16">
        <f ca="1">SUMIFS(SÚBOJE!$H:$H,SÚBOJE!$A:$A,E$2,SÚBOJE!$B:$B,$A15)+SUMIFS(SÚBOJE!$I:$I,SÚBOJE!$A:$A,E$2,SÚBOJE!$C:$C,$A15)</f>
        <v>0</v>
      </c>
      <c r="F15" s="16">
        <f ca="1">SUMIFS(SÚBOJE!$H:$H,SÚBOJE!$A:$A,F$2,SÚBOJE!$B:$B,$A15)+SUMIFS(SÚBOJE!$I:$I,SÚBOJE!$A:$A,F$2,SÚBOJE!$C:$C,$A15)</f>
        <v>3</v>
      </c>
      <c r="G15" s="16">
        <f ca="1">SUMIFS(SÚBOJE!$H:$H,SÚBOJE!$A:$A,G$2,SÚBOJE!$B:$B,$A15)+SUMIFS(SÚBOJE!$I:$I,SÚBOJE!$A:$A,G$2,SÚBOJE!$C:$C,$A15)</f>
        <v>3</v>
      </c>
      <c r="H15" s="16">
        <f ca="1">SUMIFS(SÚBOJE!$H:$H,SÚBOJE!$A:$A,H$2,SÚBOJE!$B:$B,$A15)+SUMIFS(SÚBOJE!$I:$I,SÚBOJE!$A:$A,H$2,SÚBOJE!$C:$C,$A15)</f>
        <v>3</v>
      </c>
      <c r="I15" s="16">
        <f ca="1">SUMIFS(SÚBOJE!$H:$H,SÚBOJE!$A:$A,I$2,SÚBOJE!$B:$B,$A15)+SUMIFS(SÚBOJE!$I:$I,SÚBOJE!$A:$A,I$2,SÚBOJE!$C:$C,$A15)</f>
        <v>3</v>
      </c>
      <c r="J15" s="16">
        <f ca="1">SUMIFS(SÚBOJE!$H:$H,SÚBOJE!$A:$A,J$2,SÚBOJE!$B:$B,$A15)+SUMIFS(SÚBOJE!$I:$I,SÚBOJE!$A:$A,J$2,SÚBOJE!$C:$C,$A15)</f>
        <v>0</v>
      </c>
      <c r="K15" s="15">
        <f t="shared" ca="1" si="0"/>
        <v>16.5</v>
      </c>
      <c r="L15" s="10">
        <f ca="1">COUNTIFS(SÚBOJE!$B:$B,$A15,SÚBOJE!$H:$H,3)+COUNTIFS(SÚBOJE!$C:$C,$A15,SÚBOJE!$I:$I,3)</f>
        <v>5</v>
      </c>
      <c r="M15" s="10">
        <f ca="1">COUNTIFS(SÚBOJE!$B:$B,$A15,SÚBOJE!$H:$H,1.5)+COUNTIFS(SÚBOJE!$C:$C,$A15,SÚBOJE!$I:$I,1.5)</f>
        <v>1</v>
      </c>
      <c r="N15" s="10">
        <f>SUMIF(TABULKA!$A$3:$A$52,$A15,TABULKA!$K$3:$K$52)</f>
        <v>14</v>
      </c>
    </row>
    <row r="16" spans="1:14" x14ac:dyDescent="0.25">
      <c r="A16" s="5">
        <v>35</v>
      </c>
      <c r="B16" s="12" t="str">
        <f>IF(A16&lt;=ZREBOVANIE!$M$1,VLOOKUP(A16,RYBARI!A:C,3,0),"x")</f>
        <v>Petráš Martin</v>
      </c>
      <c r="C16" s="16">
        <f ca="1">SUMIFS(SÚBOJE!$H:$H,SÚBOJE!$A:$A,C$2,SÚBOJE!$B:$B,$A16)+SUMIFS(SÚBOJE!$I:$I,SÚBOJE!$A:$A,C$2,SÚBOJE!$C:$C,$A16)</f>
        <v>0</v>
      </c>
      <c r="D16" s="16">
        <f ca="1">SUMIFS(SÚBOJE!$H:$H,SÚBOJE!$A:$A,D$2,SÚBOJE!$B:$B,$A16)+SUMIFS(SÚBOJE!$I:$I,SÚBOJE!$A:$A,D$2,SÚBOJE!$C:$C,$A16)</f>
        <v>1.5</v>
      </c>
      <c r="E16" s="16">
        <f ca="1">SUMIFS(SÚBOJE!$H:$H,SÚBOJE!$A:$A,E$2,SÚBOJE!$B:$B,$A16)+SUMIFS(SÚBOJE!$I:$I,SÚBOJE!$A:$A,E$2,SÚBOJE!$C:$C,$A16)</f>
        <v>3</v>
      </c>
      <c r="F16" s="16">
        <f ca="1">SUMIFS(SÚBOJE!$H:$H,SÚBOJE!$A:$A,F$2,SÚBOJE!$B:$B,$A16)+SUMIFS(SÚBOJE!$I:$I,SÚBOJE!$A:$A,F$2,SÚBOJE!$C:$C,$A16)</f>
        <v>3</v>
      </c>
      <c r="G16" s="16">
        <f ca="1">SUMIFS(SÚBOJE!$H:$H,SÚBOJE!$A:$A,G$2,SÚBOJE!$B:$B,$A16)+SUMIFS(SÚBOJE!$I:$I,SÚBOJE!$A:$A,G$2,SÚBOJE!$C:$C,$A16)</f>
        <v>1.5</v>
      </c>
      <c r="H16" s="16">
        <f ca="1">SUMIFS(SÚBOJE!$H:$H,SÚBOJE!$A:$A,H$2,SÚBOJE!$B:$B,$A16)+SUMIFS(SÚBOJE!$I:$I,SÚBOJE!$A:$A,H$2,SÚBOJE!$C:$C,$A16)</f>
        <v>3</v>
      </c>
      <c r="I16" s="16">
        <f ca="1">SUMIFS(SÚBOJE!$H:$H,SÚBOJE!$A:$A,I$2,SÚBOJE!$B:$B,$A16)+SUMIFS(SÚBOJE!$I:$I,SÚBOJE!$A:$A,I$2,SÚBOJE!$C:$C,$A16)</f>
        <v>3</v>
      </c>
      <c r="J16" s="16">
        <f ca="1">SUMIFS(SÚBOJE!$H:$H,SÚBOJE!$A:$A,J$2,SÚBOJE!$B:$B,$A16)+SUMIFS(SÚBOJE!$I:$I,SÚBOJE!$A:$A,J$2,SÚBOJE!$C:$C,$A16)</f>
        <v>1.5</v>
      </c>
      <c r="K16" s="15">
        <f t="shared" ca="1" si="0"/>
        <v>16.5</v>
      </c>
      <c r="L16" s="10">
        <f ca="1">COUNTIFS(SÚBOJE!$B:$B,$A16,SÚBOJE!$H:$H,3)+COUNTIFS(SÚBOJE!$C:$C,$A16,SÚBOJE!$I:$I,3)</f>
        <v>4</v>
      </c>
      <c r="M16" s="10">
        <f ca="1">COUNTIFS(SÚBOJE!$B:$B,$A16,SÚBOJE!$H:$H,1.5)+COUNTIFS(SÚBOJE!$C:$C,$A16,SÚBOJE!$I:$I,1.5)</f>
        <v>3</v>
      </c>
      <c r="N16" s="10">
        <f>SUMIF(TABULKA!$A$3:$A$52,$A16,TABULKA!$K$3:$K$52)</f>
        <v>29</v>
      </c>
    </row>
    <row r="17" spans="1:14" x14ac:dyDescent="0.25">
      <c r="A17" s="5">
        <v>39</v>
      </c>
      <c r="B17" s="12" t="str">
        <f>IF(A17&lt;=ZREBOVANIE!$M$1,VLOOKUP(A17,RYBARI!A:C,3,0),"x")</f>
        <v>Petríček Stanislav</v>
      </c>
      <c r="C17" s="16">
        <f ca="1">SUMIFS(SÚBOJE!$H:$H,SÚBOJE!$A:$A,C$2,SÚBOJE!$B:$B,$A17)+SUMIFS(SÚBOJE!$I:$I,SÚBOJE!$A:$A,C$2,SÚBOJE!$C:$C,$A17)</f>
        <v>3</v>
      </c>
      <c r="D17" s="16">
        <f ca="1">SUMIFS(SÚBOJE!$H:$H,SÚBOJE!$A:$A,D$2,SÚBOJE!$B:$B,$A17)+SUMIFS(SÚBOJE!$I:$I,SÚBOJE!$A:$A,D$2,SÚBOJE!$C:$C,$A17)</f>
        <v>0</v>
      </c>
      <c r="E17" s="16">
        <f ca="1">SUMIFS(SÚBOJE!$H:$H,SÚBOJE!$A:$A,E$2,SÚBOJE!$B:$B,$A17)+SUMIFS(SÚBOJE!$I:$I,SÚBOJE!$A:$A,E$2,SÚBOJE!$C:$C,$A17)</f>
        <v>3</v>
      </c>
      <c r="F17" s="16">
        <f ca="1">SUMIFS(SÚBOJE!$H:$H,SÚBOJE!$A:$A,F$2,SÚBOJE!$B:$B,$A17)+SUMIFS(SÚBOJE!$I:$I,SÚBOJE!$A:$A,F$2,SÚBOJE!$C:$C,$A17)</f>
        <v>0</v>
      </c>
      <c r="G17" s="16">
        <f ca="1">SUMIFS(SÚBOJE!$H:$H,SÚBOJE!$A:$A,G$2,SÚBOJE!$B:$B,$A17)+SUMIFS(SÚBOJE!$I:$I,SÚBOJE!$A:$A,G$2,SÚBOJE!$C:$C,$A17)</f>
        <v>3</v>
      </c>
      <c r="H17" s="16">
        <f ca="1">SUMIFS(SÚBOJE!$H:$H,SÚBOJE!$A:$A,H$2,SÚBOJE!$B:$B,$A17)+SUMIFS(SÚBOJE!$I:$I,SÚBOJE!$A:$A,H$2,SÚBOJE!$C:$C,$A17)</f>
        <v>3</v>
      </c>
      <c r="I17" s="16">
        <f ca="1">SUMIFS(SÚBOJE!$H:$H,SÚBOJE!$A:$A,I$2,SÚBOJE!$B:$B,$A17)+SUMIFS(SÚBOJE!$I:$I,SÚBOJE!$A:$A,I$2,SÚBOJE!$C:$C,$A17)</f>
        <v>0</v>
      </c>
      <c r="J17" s="16">
        <f ca="1">SUMIFS(SÚBOJE!$H:$H,SÚBOJE!$A:$A,J$2,SÚBOJE!$B:$B,$A17)+SUMIFS(SÚBOJE!$I:$I,SÚBOJE!$A:$A,J$2,SÚBOJE!$C:$C,$A17)</f>
        <v>3</v>
      </c>
      <c r="K17" s="15">
        <f t="shared" ca="1" si="0"/>
        <v>15</v>
      </c>
      <c r="L17" s="10">
        <f ca="1">COUNTIFS(SÚBOJE!$B:$B,$A17,SÚBOJE!$H:$H,3)+COUNTIFS(SÚBOJE!$C:$C,$A17,SÚBOJE!$I:$I,3)</f>
        <v>5</v>
      </c>
      <c r="M17" s="10">
        <f ca="1">COUNTIFS(SÚBOJE!$B:$B,$A17,SÚBOJE!$H:$H,1.5)+COUNTIFS(SÚBOJE!$C:$C,$A17,SÚBOJE!$I:$I,1.5)</f>
        <v>0</v>
      </c>
      <c r="N17" s="10">
        <f>SUMIF(TABULKA!$A$3:$A$52,$A17,TABULKA!$K$3:$K$52)</f>
        <v>19</v>
      </c>
    </row>
    <row r="18" spans="1:14" x14ac:dyDescent="0.25">
      <c r="A18" s="5">
        <v>28</v>
      </c>
      <c r="B18" s="12" t="str">
        <f>IF(A18&lt;=ZREBOVANIE!$M$1,VLOOKUP(A18,RYBARI!A:C,3,0),"x")</f>
        <v>Šenigla Vladimír</v>
      </c>
      <c r="C18" s="16">
        <f ca="1">SUMIFS(SÚBOJE!$H:$H,SÚBOJE!$A:$A,C$2,SÚBOJE!$B:$B,$A18)+SUMIFS(SÚBOJE!$I:$I,SÚBOJE!$A:$A,C$2,SÚBOJE!$C:$C,$A18)</f>
        <v>3</v>
      </c>
      <c r="D18" s="16">
        <f ca="1">SUMIFS(SÚBOJE!$H:$H,SÚBOJE!$A:$A,D$2,SÚBOJE!$B:$B,$A18)+SUMIFS(SÚBOJE!$I:$I,SÚBOJE!$A:$A,D$2,SÚBOJE!$C:$C,$A18)</f>
        <v>3</v>
      </c>
      <c r="E18" s="16">
        <f ca="1">SUMIFS(SÚBOJE!$H:$H,SÚBOJE!$A:$A,E$2,SÚBOJE!$B:$B,$A18)+SUMIFS(SÚBOJE!$I:$I,SÚBOJE!$A:$A,E$2,SÚBOJE!$C:$C,$A18)</f>
        <v>3</v>
      </c>
      <c r="F18" s="16">
        <f ca="1">SUMIFS(SÚBOJE!$H:$H,SÚBOJE!$A:$A,F$2,SÚBOJE!$B:$B,$A18)+SUMIFS(SÚBOJE!$I:$I,SÚBOJE!$A:$A,F$2,SÚBOJE!$C:$C,$A18)</f>
        <v>3</v>
      </c>
      <c r="G18" s="16">
        <f ca="1">SUMIFS(SÚBOJE!$H:$H,SÚBOJE!$A:$A,G$2,SÚBOJE!$B:$B,$A18)+SUMIFS(SÚBOJE!$I:$I,SÚBOJE!$A:$A,G$2,SÚBOJE!$C:$C,$A18)</f>
        <v>0</v>
      </c>
      <c r="H18" s="16">
        <f ca="1">SUMIFS(SÚBOJE!$H:$H,SÚBOJE!$A:$A,H$2,SÚBOJE!$B:$B,$A18)+SUMIFS(SÚBOJE!$I:$I,SÚBOJE!$A:$A,H$2,SÚBOJE!$C:$C,$A18)</f>
        <v>3</v>
      </c>
      <c r="I18" s="16">
        <f ca="1">SUMIFS(SÚBOJE!$H:$H,SÚBOJE!$A:$A,I$2,SÚBOJE!$B:$B,$A18)+SUMIFS(SÚBOJE!$I:$I,SÚBOJE!$A:$A,I$2,SÚBOJE!$C:$C,$A18)</f>
        <v>0</v>
      </c>
      <c r="J18" s="16">
        <f ca="1">SUMIFS(SÚBOJE!$H:$H,SÚBOJE!$A:$A,J$2,SÚBOJE!$B:$B,$A18)+SUMIFS(SÚBOJE!$I:$I,SÚBOJE!$A:$A,J$2,SÚBOJE!$C:$C,$A18)</f>
        <v>0</v>
      </c>
      <c r="K18" s="15">
        <f t="shared" ca="1" si="0"/>
        <v>15</v>
      </c>
      <c r="L18" s="10">
        <f ca="1">COUNTIFS(SÚBOJE!$B:$B,$A18,SÚBOJE!$H:$H,3)+COUNTIFS(SÚBOJE!$C:$C,$A18,SÚBOJE!$I:$I,3)</f>
        <v>5</v>
      </c>
      <c r="M18" s="10">
        <f ca="1">COUNTIFS(SÚBOJE!$B:$B,$A18,SÚBOJE!$H:$H,1.5)+COUNTIFS(SÚBOJE!$C:$C,$A18,SÚBOJE!$I:$I,1.5)</f>
        <v>0</v>
      </c>
      <c r="N18" s="10">
        <f>SUMIF(TABULKA!$A$3:$A$52,$A18,TABULKA!$K$3:$K$52)</f>
        <v>11</v>
      </c>
    </row>
    <row r="19" spans="1:14" x14ac:dyDescent="0.25">
      <c r="A19" s="5">
        <v>4</v>
      </c>
      <c r="B19" s="12" t="str">
        <f>IF(A19&lt;=ZREBOVANIE!$M$1,VLOOKUP(A19,RYBARI!A:C,3,0),"x")</f>
        <v>Drančák David</v>
      </c>
      <c r="C19" s="16">
        <f ca="1">SUMIFS(SÚBOJE!$H:$H,SÚBOJE!$A:$A,C$2,SÚBOJE!$B:$B,$A19)+SUMIFS(SÚBOJE!$I:$I,SÚBOJE!$A:$A,C$2,SÚBOJE!$C:$C,$A19)</f>
        <v>1.5</v>
      </c>
      <c r="D19" s="16">
        <f ca="1">SUMIFS(SÚBOJE!$H:$H,SÚBOJE!$A:$A,D$2,SÚBOJE!$B:$B,$A19)+SUMIFS(SÚBOJE!$I:$I,SÚBOJE!$A:$A,D$2,SÚBOJE!$C:$C,$A19)</f>
        <v>3</v>
      </c>
      <c r="E19" s="16">
        <f ca="1">SUMIFS(SÚBOJE!$H:$H,SÚBOJE!$A:$A,E$2,SÚBOJE!$B:$B,$A19)+SUMIFS(SÚBOJE!$I:$I,SÚBOJE!$A:$A,E$2,SÚBOJE!$C:$C,$A19)</f>
        <v>3</v>
      </c>
      <c r="F19" s="16">
        <f ca="1">SUMIFS(SÚBOJE!$H:$H,SÚBOJE!$A:$A,F$2,SÚBOJE!$B:$B,$A19)+SUMIFS(SÚBOJE!$I:$I,SÚBOJE!$A:$A,F$2,SÚBOJE!$C:$C,$A19)</f>
        <v>0</v>
      </c>
      <c r="G19" s="16">
        <f ca="1">SUMIFS(SÚBOJE!$H:$H,SÚBOJE!$A:$A,G$2,SÚBOJE!$B:$B,$A19)+SUMIFS(SÚBOJE!$I:$I,SÚBOJE!$A:$A,G$2,SÚBOJE!$C:$C,$A19)</f>
        <v>1.5</v>
      </c>
      <c r="H19" s="16">
        <f ca="1">SUMIFS(SÚBOJE!$H:$H,SÚBOJE!$A:$A,H$2,SÚBOJE!$B:$B,$A19)+SUMIFS(SÚBOJE!$I:$I,SÚBOJE!$A:$A,H$2,SÚBOJE!$C:$C,$A19)</f>
        <v>0</v>
      </c>
      <c r="I19" s="16">
        <f ca="1">SUMIFS(SÚBOJE!$H:$H,SÚBOJE!$A:$A,I$2,SÚBOJE!$B:$B,$A19)+SUMIFS(SÚBOJE!$I:$I,SÚBOJE!$A:$A,I$2,SÚBOJE!$C:$C,$A19)</f>
        <v>3</v>
      </c>
      <c r="J19" s="16">
        <f ca="1">SUMIFS(SÚBOJE!$H:$H,SÚBOJE!$A:$A,J$2,SÚBOJE!$B:$B,$A19)+SUMIFS(SÚBOJE!$I:$I,SÚBOJE!$A:$A,J$2,SÚBOJE!$C:$C,$A19)</f>
        <v>3</v>
      </c>
      <c r="K19" s="15">
        <f t="shared" ca="1" si="0"/>
        <v>15</v>
      </c>
      <c r="L19" s="10">
        <f ca="1">COUNTIFS(SÚBOJE!$B:$B,$A19,SÚBOJE!$H:$H,3)+COUNTIFS(SÚBOJE!$C:$C,$A19,SÚBOJE!$I:$I,3)</f>
        <v>4</v>
      </c>
      <c r="M19" s="10">
        <f ca="1">COUNTIFS(SÚBOJE!$B:$B,$A19,SÚBOJE!$H:$H,1.5)+COUNTIFS(SÚBOJE!$C:$C,$A19,SÚBOJE!$I:$I,1.5)</f>
        <v>2</v>
      </c>
      <c r="N19" s="10">
        <f>SUMIF(TABULKA!$A$3:$A$52,$A19,TABULKA!$K$3:$K$52)</f>
        <v>20</v>
      </c>
    </row>
    <row r="20" spans="1:14" x14ac:dyDescent="0.25">
      <c r="A20" s="5">
        <v>14</v>
      </c>
      <c r="B20" s="12" t="str">
        <f>IF(A20&lt;=ZREBOVANIE!$M$1,VLOOKUP(A20,RYBARI!A:C,3,0),"x")</f>
        <v>Buršák Roman</v>
      </c>
      <c r="C20" s="16">
        <f ca="1">SUMIFS(SÚBOJE!$H:$H,SÚBOJE!$A:$A,C$2,SÚBOJE!$B:$B,$A20)+SUMIFS(SÚBOJE!$I:$I,SÚBOJE!$A:$A,C$2,SÚBOJE!$C:$C,$A20)</f>
        <v>3</v>
      </c>
      <c r="D20" s="16">
        <f ca="1">SUMIFS(SÚBOJE!$H:$H,SÚBOJE!$A:$A,D$2,SÚBOJE!$B:$B,$A20)+SUMIFS(SÚBOJE!$I:$I,SÚBOJE!$A:$A,D$2,SÚBOJE!$C:$C,$A20)</f>
        <v>3</v>
      </c>
      <c r="E20" s="16">
        <f ca="1">SUMIFS(SÚBOJE!$H:$H,SÚBOJE!$A:$A,E$2,SÚBOJE!$B:$B,$A20)+SUMIFS(SÚBOJE!$I:$I,SÚBOJE!$A:$A,E$2,SÚBOJE!$C:$C,$A20)</f>
        <v>3</v>
      </c>
      <c r="F20" s="16">
        <f ca="1">SUMIFS(SÚBOJE!$H:$H,SÚBOJE!$A:$A,F$2,SÚBOJE!$B:$B,$A20)+SUMIFS(SÚBOJE!$I:$I,SÚBOJE!$A:$A,F$2,SÚBOJE!$C:$C,$A20)</f>
        <v>0</v>
      </c>
      <c r="G20" s="16">
        <f ca="1">SUMIFS(SÚBOJE!$H:$H,SÚBOJE!$A:$A,G$2,SÚBOJE!$B:$B,$A20)+SUMIFS(SÚBOJE!$I:$I,SÚBOJE!$A:$A,G$2,SÚBOJE!$C:$C,$A20)</f>
        <v>0</v>
      </c>
      <c r="H20" s="16">
        <f ca="1">SUMIFS(SÚBOJE!$H:$H,SÚBOJE!$A:$A,H$2,SÚBOJE!$B:$B,$A20)+SUMIFS(SÚBOJE!$I:$I,SÚBOJE!$A:$A,H$2,SÚBOJE!$C:$C,$A20)</f>
        <v>3</v>
      </c>
      <c r="I20" s="16">
        <f ca="1">SUMIFS(SÚBOJE!$H:$H,SÚBOJE!$A:$A,I$2,SÚBOJE!$B:$B,$A20)+SUMIFS(SÚBOJE!$I:$I,SÚBOJE!$A:$A,I$2,SÚBOJE!$C:$C,$A20)</f>
        <v>1.5</v>
      </c>
      <c r="J20" s="16">
        <f ca="1">SUMIFS(SÚBOJE!$H:$H,SÚBOJE!$A:$A,J$2,SÚBOJE!$B:$B,$A20)+SUMIFS(SÚBOJE!$I:$I,SÚBOJE!$A:$A,J$2,SÚBOJE!$C:$C,$A20)</f>
        <v>1.5</v>
      </c>
      <c r="K20" s="15">
        <f t="shared" ca="1" si="0"/>
        <v>15</v>
      </c>
      <c r="L20" s="10">
        <f ca="1">COUNTIFS(SÚBOJE!$B:$B,$A20,SÚBOJE!$H:$H,3)+COUNTIFS(SÚBOJE!$C:$C,$A20,SÚBOJE!$I:$I,3)</f>
        <v>4</v>
      </c>
      <c r="M20" s="10">
        <f ca="1">COUNTIFS(SÚBOJE!$B:$B,$A20,SÚBOJE!$H:$H,1.5)+COUNTIFS(SÚBOJE!$C:$C,$A20,SÚBOJE!$I:$I,1.5)</f>
        <v>2</v>
      </c>
      <c r="N20" s="10">
        <f>SUMIF(TABULKA!$A$3:$A$52,$A20,TABULKA!$K$3:$K$52)</f>
        <v>18</v>
      </c>
    </row>
    <row r="21" spans="1:14" x14ac:dyDescent="0.25">
      <c r="A21" s="5">
        <v>26</v>
      </c>
      <c r="B21" s="12" t="str">
        <f>IF(A21&lt;=ZREBOVANIE!$M$1,VLOOKUP(A21,RYBARI!A:C,3,0),"x")</f>
        <v>Krnčan Juraj</v>
      </c>
      <c r="C21" s="16">
        <f ca="1">SUMIFS(SÚBOJE!$H:$H,SÚBOJE!$A:$A,C$2,SÚBOJE!$B:$B,$A21)+SUMIFS(SÚBOJE!$I:$I,SÚBOJE!$A:$A,C$2,SÚBOJE!$C:$C,$A21)</f>
        <v>3</v>
      </c>
      <c r="D21" s="16">
        <f ca="1">SUMIFS(SÚBOJE!$H:$H,SÚBOJE!$A:$A,D$2,SÚBOJE!$B:$B,$A21)+SUMIFS(SÚBOJE!$I:$I,SÚBOJE!$A:$A,D$2,SÚBOJE!$C:$C,$A21)</f>
        <v>1.5</v>
      </c>
      <c r="E21" s="16">
        <f ca="1">SUMIFS(SÚBOJE!$H:$H,SÚBOJE!$A:$A,E$2,SÚBOJE!$B:$B,$A21)+SUMIFS(SÚBOJE!$I:$I,SÚBOJE!$A:$A,E$2,SÚBOJE!$C:$C,$A21)</f>
        <v>3</v>
      </c>
      <c r="F21" s="16">
        <f ca="1">SUMIFS(SÚBOJE!$H:$H,SÚBOJE!$A:$A,F$2,SÚBOJE!$B:$B,$A21)+SUMIFS(SÚBOJE!$I:$I,SÚBOJE!$A:$A,F$2,SÚBOJE!$C:$C,$A21)</f>
        <v>3</v>
      </c>
      <c r="G21" s="16">
        <f ca="1">SUMIFS(SÚBOJE!$H:$H,SÚBOJE!$A:$A,G$2,SÚBOJE!$B:$B,$A21)+SUMIFS(SÚBOJE!$I:$I,SÚBOJE!$A:$A,G$2,SÚBOJE!$C:$C,$A21)</f>
        <v>0</v>
      </c>
      <c r="H21" s="16">
        <f ca="1">SUMIFS(SÚBOJE!$H:$H,SÚBOJE!$A:$A,H$2,SÚBOJE!$B:$B,$A21)+SUMIFS(SÚBOJE!$I:$I,SÚBOJE!$A:$A,H$2,SÚBOJE!$C:$C,$A21)</f>
        <v>1.5</v>
      </c>
      <c r="I21" s="16">
        <f ca="1">SUMIFS(SÚBOJE!$H:$H,SÚBOJE!$A:$A,I$2,SÚBOJE!$B:$B,$A21)+SUMIFS(SÚBOJE!$I:$I,SÚBOJE!$A:$A,I$2,SÚBOJE!$C:$C,$A21)</f>
        <v>0</v>
      </c>
      <c r="J21" s="16">
        <f ca="1">SUMIFS(SÚBOJE!$H:$H,SÚBOJE!$A:$A,J$2,SÚBOJE!$B:$B,$A21)+SUMIFS(SÚBOJE!$I:$I,SÚBOJE!$A:$A,J$2,SÚBOJE!$C:$C,$A21)</f>
        <v>3</v>
      </c>
      <c r="K21" s="15">
        <f t="shared" ca="1" si="0"/>
        <v>15</v>
      </c>
      <c r="L21" s="10">
        <f ca="1">COUNTIFS(SÚBOJE!$B:$B,$A21,SÚBOJE!$H:$H,3)+COUNTIFS(SÚBOJE!$C:$C,$A21,SÚBOJE!$I:$I,3)</f>
        <v>4</v>
      </c>
      <c r="M21" s="10">
        <f ca="1">COUNTIFS(SÚBOJE!$B:$B,$A21,SÚBOJE!$H:$H,1.5)+COUNTIFS(SÚBOJE!$C:$C,$A21,SÚBOJE!$I:$I,1.5)</f>
        <v>2</v>
      </c>
      <c r="N21" s="10">
        <f>SUMIF(TABULKA!$A$3:$A$52,$A21,TABULKA!$K$3:$K$52)</f>
        <v>18</v>
      </c>
    </row>
    <row r="22" spans="1:14" x14ac:dyDescent="0.25">
      <c r="A22" s="5">
        <v>1</v>
      </c>
      <c r="B22" s="12" t="str">
        <f>IF(A22&lt;=ZREBOVANIE!$M$1,VLOOKUP(A22,RYBARI!A:C,3,0),"x")</f>
        <v>Šenigla Peter</v>
      </c>
      <c r="C22" s="16">
        <f ca="1">SUMIFS(SÚBOJE!$H:$H,SÚBOJE!$A:$A,C$2,SÚBOJE!$B:$B,$A22)+SUMIFS(SÚBOJE!$I:$I,SÚBOJE!$A:$A,C$2,SÚBOJE!$C:$C,$A22)</f>
        <v>3</v>
      </c>
      <c r="D22" s="16">
        <f ca="1">SUMIFS(SÚBOJE!$H:$H,SÚBOJE!$A:$A,D$2,SÚBOJE!$B:$B,$A22)+SUMIFS(SÚBOJE!$I:$I,SÚBOJE!$A:$A,D$2,SÚBOJE!$C:$C,$A22)</f>
        <v>0</v>
      </c>
      <c r="E22" s="16">
        <f ca="1">SUMIFS(SÚBOJE!$H:$H,SÚBOJE!$A:$A,E$2,SÚBOJE!$B:$B,$A22)+SUMIFS(SÚBOJE!$I:$I,SÚBOJE!$A:$A,E$2,SÚBOJE!$C:$C,$A22)</f>
        <v>3</v>
      </c>
      <c r="F22" s="16">
        <f ca="1">SUMIFS(SÚBOJE!$H:$H,SÚBOJE!$A:$A,F$2,SÚBOJE!$B:$B,$A22)+SUMIFS(SÚBOJE!$I:$I,SÚBOJE!$A:$A,F$2,SÚBOJE!$C:$C,$A22)</f>
        <v>1.5</v>
      </c>
      <c r="G22" s="16">
        <f ca="1">SUMIFS(SÚBOJE!$H:$H,SÚBOJE!$A:$A,G$2,SÚBOJE!$B:$B,$A22)+SUMIFS(SÚBOJE!$I:$I,SÚBOJE!$A:$A,G$2,SÚBOJE!$C:$C,$A22)</f>
        <v>3</v>
      </c>
      <c r="H22" s="16">
        <f ca="1">SUMIFS(SÚBOJE!$H:$H,SÚBOJE!$A:$A,H$2,SÚBOJE!$B:$B,$A22)+SUMIFS(SÚBOJE!$I:$I,SÚBOJE!$A:$A,H$2,SÚBOJE!$C:$C,$A22)</f>
        <v>0</v>
      </c>
      <c r="I22" s="16">
        <f ca="1">SUMIFS(SÚBOJE!$H:$H,SÚBOJE!$A:$A,I$2,SÚBOJE!$B:$B,$A22)+SUMIFS(SÚBOJE!$I:$I,SÚBOJE!$A:$A,I$2,SÚBOJE!$C:$C,$A22)</f>
        <v>3</v>
      </c>
      <c r="J22" s="16">
        <f ca="1">SUMIFS(SÚBOJE!$H:$H,SÚBOJE!$A:$A,J$2,SÚBOJE!$B:$B,$A22)+SUMIFS(SÚBOJE!$I:$I,SÚBOJE!$A:$A,J$2,SÚBOJE!$C:$C,$A22)</f>
        <v>0</v>
      </c>
      <c r="K22" s="15">
        <f t="shared" ca="1" si="0"/>
        <v>13.5</v>
      </c>
      <c r="L22" s="10">
        <f ca="1">COUNTIFS(SÚBOJE!$B:$B,$A22,SÚBOJE!$H:$H,3)+COUNTIFS(SÚBOJE!$C:$C,$A22,SÚBOJE!$I:$I,3)</f>
        <v>4</v>
      </c>
      <c r="M22" s="10">
        <f ca="1">COUNTIFS(SÚBOJE!$B:$B,$A22,SÚBOJE!$H:$H,1.5)+COUNTIFS(SÚBOJE!$C:$C,$A22,SÚBOJE!$I:$I,1.5)</f>
        <v>1</v>
      </c>
      <c r="N22" s="10">
        <f>SUMIF(TABULKA!$A$3:$A$52,$A22,TABULKA!$K$3:$K$52)</f>
        <v>21</v>
      </c>
    </row>
    <row r="23" spans="1:14" x14ac:dyDescent="0.25">
      <c r="A23" s="5">
        <v>3</v>
      </c>
      <c r="B23" s="12" t="str">
        <f>IF(A23&lt;=ZREBOVANIE!$M$1,VLOOKUP(A23,RYBARI!A:C,3,0),"x")</f>
        <v>Mešenec Martin</v>
      </c>
      <c r="C23" s="16">
        <f ca="1">SUMIFS(SÚBOJE!$H:$H,SÚBOJE!$A:$A,C$2,SÚBOJE!$B:$B,$A23)+SUMIFS(SÚBOJE!$I:$I,SÚBOJE!$A:$A,C$2,SÚBOJE!$C:$C,$A23)</f>
        <v>1.5</v>
      </c>
      <c r="D23" s="16">
        <f ca="1">SUMIFS(SÚBOJE!$H:$H,SÚBOJE!$A:$A,D$2,SÚBOJE!$B:$B,$A23)+SUMIFS(SÚBOJE!$I:$I,SÚBOJE!$A:$A,D$2,SÚBOJE!$C:$C,$A23)</f>
        <v>0</v>
      </c>
      <c r="E23" s="16">
        <f ca="1">SUMIFS(SÚBOJE!$H:$H,SÚBOJE!$A:$A,E$2,SÚBOJE!$B:$B,$A23)+SUMIFS(SÚBOJE!$I:$I,SÚBOJE!$A:$A,E$2,SÚBOJE!$C:$C,$A23)</f>
        <v>1.5</v>
      </c>
      <c r="F23" s="16">
        <f ca="1">SUMIFS(SÚBOJE!$H:$H,SÚBOJE!$A:$A,F$2,SÚBOJE!$B:$B,$A23)+SUMIFS(SÚBOJE!$I:$I,SÚBOJE!$A:$A,F$2,SÚBOJE!$C:$C,$A23)</f>
        <v>1.5</v>
      </c>
      <c r="G23" s="16">
        <f ca="1">SUMIFS(SÚBOJE!$H:$H,SÚBOJE!$A:$A,G$2,SÚBOJE!$B:$B,$A23)+SUMIFS(SÚBOJE!$I:$I,SÚBOJE!$A:$A,G$2,SÚBOJE!$C:$C,$A23)</f>
        <v>3</v>
      </c>
      <c r="H23" s="16">
        <f ca="1">SUMIFS(SÚBOJE!$H:$H,SÚBOJE!$A:$A,H$2,SÚBOJE!$B:$B,$A23)+SUMIFS(SÚBOJE!$I:$I,SÚBOJE!$A:$A,H$2,SÚBOJE!$C:$C,$A23)</f>
        <v>3</v>
      </c>
      <c r="I23" s="16">
        <f ca="1">SUMIFS(SÚBOJE!$H:$H,SÚBOJE!$A:$A,I$2,SÚBOJE!$B:$B,$A23)+SUMIFS(SÚBOJE!$I:$I,SÚBOJE!$A:$A,I$2,SÚBOJE!$C:$C,$A23)</f>
        <v>3</v>
      </c>
      <c r="J23" s="16">
        <f ca="1">SUMIFS(SÚBOJE!$H:$H,SÚBOJE!$A:$A,J$2,SÚBOJE!$B:$B,$A23)+SUMIFS(SÚBOJE!$I:$I,SÚBOJE!$A:$A,J$2,SÚBOJE!$C:$C,$A23)</f>
        <v>0</v>
      </c>
      <c r="K23" s="15">
        <f t="shared" ca="1" si="0"/>
        <v>13.5</v>
      </c>
      <c r="L23" s="10">
        <f ca="1">COUNTIFS(SÚBOJE!$B:$B,$A23,SÚBOJE!$H:$H,3)+COUNTIFS(SÚBOJE!$C:$C,$A23,SÚBOJE!$I:$I,3)</f>
        <v>3</v>
      </c>
      <c r="M23" s="10">
        <f ca="1">COUNTIFS(SÚBOJE!$B:$B,$A23,SÚBOJE!$H:$H,1.5)+COUNTIFS(SÚBOJE!$C:$C,$A23,SÚBOJE!$I:$I,1.5)</f>
        <v>3</v>
      </c>
      <c r="N23" s="10">
        <f>SUMIF(TABULKA!$A$3:$A$52,$A23,TABULKA!$K$3:$K$52)</f>
        <v>18</v>
      </c>
    </row>
    <row r="24" spans="1:14" x14ac:dyDescent="0.25">
      <c r="A24" s="5">
        <v>12</v>
      </c>
      <c r="B24" s="12" t="str">
        <f>IF(A24&lt;=ZREBOVANIE!$M$1,VLOOKUP(A24,RYBARI!A:C,3,0),"x")</f>
        <v>Šintál Adam</v>
      </c>
      <c r="C24" s="16">
        <f ca="1">SUMIFS(SÚBOJE!$H:$H,SÚBOJE!$A:$A,C$2,SÚBOJE!$B:$B,$A24)+SUMIFS(SÚBOJE!$I:$I,SÚBOJE!$A:$A,C$2,SÚBOJE!$C:$C,$A24)</f>
        <v>1.5</v>
      </c>
      <c r="D24" s="16">
        <f ca="1">SUMIFS(SÚBOJE!$H:$H,SÚBOJE!$A:$A,D$2,SÚBOJE!$B:$B,$A24)+SUMIFS(SÚBOJE!$I:$I,SÚBOJE!$A:$A,D$2,SÚBOJE!$C:$C,$A24)</f>
        <v>3</v>
      </c>
      <c r="E24" s="16">
        <f ca="1">SUMIFS(SÚBOJE!$H:$H,SÚBOJE!$A:$A,E$2,SÚBOJE!$B:$B,$A24)+SUMIFS(SÚBOJE!$I:$I,SÚBOJE!$A:$A,E$2,SÚBOJE!$C:$C,$A24)</f>
        <v>1.5</v>
      </c>
      <c r="F24" s="16">
        <f ca="1">SUMIFS(SÚBOJE!$H:$H,SÚBOJE!$A:$A,F$2,SÚBOJE!$B:$B,$A24)+SUMIFS(SÚBOJE!$I:$I,SÚBOJE!$A:$A,F$2,SÚBOJE!$C:$C,$A24)</f>
        <v>3</v>
      </c>
      <c r="G24" s="16">
        <f ca="1">SUMIFS(SÚBOJE!$H:$H,SÚBOJE!$A:$A,G$2,SÚBOJE!$B:$B,$A24)+SUMIFS(SÚBOJE!$I:$I,SÚBOJE!$A:$A,G$2,SÚBOJE!$C:$C,$A24)</f>
        <v>3</v>
      </c>
      <c r="H24" s="16">
        <f ca="1">SUMIFS(SÚBOJE!$H:$H,SÚBOJE!$A:$A,H$2,SÚBOJE!$B:$B,$A24)+SUMIFS(SÚBOJE!$I:$I,SÚBOJE!$A:$A,H$2,SÚBOJE!$C:$C,$A24)</f>
        <v>1.5</v>
      </c>
      <c r="I24" s="16">
        <f ca="1">SUMIFS(SÚBOJE!$H:$H,SÚBOJE!$A:$A,I$2,SÚBOJE!$B:$B,$A24)+SUMIFS(SÚBOJE!$I:$I,SÚBOJE!$A:$A,I$2,SÚBOJE!$C:$C,$A24)</f>
        <v>0</v>
      </c>
      <c r="J24" s="16">
        <f ca="1">SUMIFS(SÚBOJE!$H:$H,SÚBOJE!$A:$A,J$2,SÚBOJE!$B:$B,$A24)+SUMIFS(SÚBOJE!$I:$I,SÚBOJE!$A:$A,J$2,SÚBOJE!$C:$C,$A24)</f>
        <v>0</v>
      </c>
      <c r="K24" s="15">
        <f t="shared" ca="1" si="0"/>
        <v>13.5</v>
      </c>
      <c r="L24" s="10">
        <f ca="1">COUNTIFS(SÚBOJE!$B:$B,$A24,SÚBOJE!$H:$H,3)+COUNTIFS(SÚBOJE!$C:$C,$A24,SÚBOJE!$I:$I,3)</f>
        <v>3</v>
      </c>
      <c r="M24" s="10">
        <f ca="1">COUNTIFS(SÚBOJE!$B:$B,$A24,SÚBOJE!$H:$H,1.5)+COUNTIFS(SÚBOJE!$C:$C,$A24,SÚBOJE!$I:$I,1.5)</f>
        <v>3</v>
      </c>
      <c r="N24" s="10">
        <f>SUMIF(TABULKA!$A$3:$A$52,$A24,TABULKA!$K$3:$K$52)</f>
        <v>17</v>
      </c>
    </row>
    <row r="25" spans="1:14" x14ac:dyDescent="0.25">
      <c r="A25" s="5">
        <v>47</v>
      </c>
      <c r="B25" s="12" t="str">
        <f>IF(A25&lt;=ZREBOVANIE!$M$1,VLOOKUP(A25,RYBARI!A:C,3,0),"x")</f>
        <v>Medo Peter</v>
      </c>
      <c r="C25" s="16">
        <f ca="1">SUMIFS(SÚBOJE!$H:$H,SÚBOJE!$A:$A,C$2,SÚBOJE!$B:$B,$A25)+SUMIFS(SÚBOJE!$I:$I,SÚBOJE!$A:$A,C$2,SÚBOJE!$C:$C,$A25)</f>
        <v>3</v>
      </c>
      <c r="D25" s="16">
        <f ca="1">SUMIFS(SÚBOJE!$H:$H,SÚBOJE!$A:$A,D$2,SÚBOJE!$B:$B,$A25)+SUMIFS(SÚBOJE!$I:$I,SÚBOJE!$A:$A,D$2,SÚBOJE!$C:$C,$A25)</f>
        <v>0</v>
      </c>
      <c r="E25" s="16">
        <f ca="1">SUMIFS(SÚBOJE!$H:$H,SÚBOJE!$A:$A,E$2,SÚBOJE!$B:$B,$A25)+SUMIFS(SÚBOJE!$I:$I,SÚBOJE!$A:$A,E$2,SÚBOJE!$C:$C,$A25)</f>
        <v>3</v>
      </c>
      <c r="F25" s="16">
        <f ca="1">SUMIFS(SÚBOJE!$H:$H,SÚBOJE!$A:$A,F$2,SÚBOJE!$B:$B,$A25)+SUMIFS(SÚBOJE!$I:$I,SÚBOJE!$A:$A,F$2,SÚBOJE!$C:$C,$A25)</f>
        <v>1.5</v>
      </c>
      <c r="G25" s="16">
        <f ca="1">SUMIFS(SÚBOJE!$H:$H,SÚBOJE!$A:$A,G$2,SÚBOJE!$B:$B,$A25)+SUMIFS(SÚBOJE!$I:$I,SÚBOJE!$A:$A,G$2,SÚBOJE!$C:$C,$A25)</f>
        <v>3</v>
      </c>
      <c r="H25" s="16">
        <f ca="1">SUMIFS(SÚBOJE!$H:$H,SÚBOJE!$A:$A,H$2,SÚBOJE!$B:$B,$A25)+SUMIFS(SÚBOJE!$I:$I,SÚBOJE!$A:$A,H$2,SÚBOJE!$C:$C,$A25)</f>
        <v>1.5</v>
      </c>
      <c r="I25" s="16">
        <f ca="1">SUMIFS(SÚBOJE!$H:$H,SÚBOJE!$A:$A,I$2,SÚBOJE!$B:$B,$A25)+SUMIFS(SÚBOJE!$I:$I,SÚBOJE!$A:$A,I$2,SÚBOJE!$C:$C,$A25)</f>
        <v>1.5</v>
      </c>
      <c r="J25" s="16">
        <f ca="1">SUMIFS(SÚBOJE!$H:$H,SÚBOJE!$A:$A,J$2,SÚBOJE!$B:$B,$A25)+SUMIFS(SÚBOJE!$I:$I,SÚBOJE!$A:$A,J$2,SÚBOJE!$C:$C,$A25)</f>
        <v>0</v>
      </c>
      <c r="K25" s="15">
        <f t="shared" ca="1" si="0"/>
        <v>13.5</v>
      </c>
      <c r="L25" s="10">
        <f ca="1">COUNTIFS(SÚBOJE!$B:$B,$A25,SÚBOJE!$H:$H,3)+COUNTIFS(SÚBOJE!$C:$C,$A25,SÚBOJE!$I:$I,3)</f>
        <v>3</v>
      </c>
      <c r="M25" s="10">
        <f ca="1">COUNTIFS(SÚBOJE!$B:$B,$A25,SÚBOJE!$H:$H,1.5)+COUNTIFS(SÚBOJE!$C:$C,$A25,SÚBOJE!$I:$I,1.5)</f>
        <v>3</v>
      </c>
      <c r="N25" s="10">
        <f>SUMIF(TABULKA!$A$3:$A$52,$A25,TABULKA!$K$3:$K$52)</f>
        <v>14</v>
      </c>
    </row>
    <row r="26" spans="1:14" x14ac:dyDescent="0.25">
      <c r="A26" s="5">
        <v>2</v>
      </c>
      <c r="B26" s="12" t="str">
        <f>IF(A26&lt;=ZREBOVANIE!$M$1,VLOOKUP(A26,RYBARI!A:C,3,0),"x")</f>
        <v>Masarech Michal</v>
      </c>
      <c r="C26" s="16">
        <f ca="1">SUMIFS(SÚBOJE!$H:$H,SÚBOJE!$A:$A,C$2,SÚBOJE!$B:$B,$A26)+SUMIFS(SÚBOJE!$I:$I,SÚBOJE!$A:$A,C$2,SÚBOJE!$C:$C,$A26)</f>
        <v>0</v>
      </c>
      <c r="D26" s="16">
        <f ca="1">SUMIFS(SÚBOJE!$H:$H,SÚBOJE!$A:$A,D$2,SÚBOJE!$B:$B,$A26)+SUMIFS(SÚBOJE!$I:$I,SÚBOJE!$A:$A,D$2,SÚBOJE!$C:$C,$A26)</f>
        <v>1</v>
      </c>
      <c r="E26" s="16">
        <f ca="1">SUMIFS(SÚBOJE!$H:$H,SÚBOJE!$A:$A,E$2,SÚBOJE!$B:$B,$A26)+SUMIFS(SÚBOJE!$I:$I,SÚBOJE!$A:$A,E$2,SÚBOJE!$C:$C,$A26)</f>
        <v>0</v>
      </c>
      <c r="F26" s="16">
        <f ca="1">SUMIFS(SÚBOJE!$H:$H,SÚBOJE!$A:$A,F$2,SÚBOJE!$B:$B,$A26)+SUMIFS(SÚBOJE!$I:$I,SÚBOJE!$A:$A,F$2,SÚBOJE!$C:$C,$A26)</f>
        <v>3</v>
      </c>
      <c r="G26" s="16">
        <f ca="1">SUMIFS(SÚBOJE!$H:$H,SÚBOJE!$A:$A,G$2,SÚBOJE!$B:$B,$A26)+SUMIFS(SÚBOJE!$I:$I,SÚBOJE!$A:$A,G$2,SÚBOJE!$C:$C,$A26)</f>
        <v>1.5</v>
      </c>
      <c r="H26" s="16">
        <f ca="1">SUMIFS(SÚBOJE!$H:$H,SÚBOJE!$A:$A,H$2,SÚBOJE!$B:$B,$A26)+SUMIFS(SÚBOJE!$I:$I,SÚBOJE!$A:$A,H$2,SÚBOJE!$C:$C,$A26)</f>
        <v>3</v>
      </c>
      <c r="I26" s="16">
        <f ca="1">SUMIFS(SÚBOJE!$H:$H,SÚBOJE!$A:$A,I$2,SÚBOJE!$B:$B,$A26)+SUMIFS(SÚBOJE!$I:$I,SÚBOJE!$A:$A,I$2,SÚBOJE!$C:$C,$A26)</f>
        <v>3</v>
      </c>
      <c r="J26" s="16">
        <f ca="1">SUMIFS(SÚBOJE!$H:$H,SÚBOJE!$A:$A,J$2,SÚBOJE!$B:$B,$A26)+SUMIFS(SÚBOJE!$I:$I,SÚBOJE!$A:$A,J$2,SÚBOJE!$C:$C,$A26)</f>
        <v>1</v>
      </c>
      <c r="K26" s="15">
        <f t="shared" ca="1" si="0"/>
        <v>12.5</v>
      </c>
      <c r="L26" s="10">
        <f ca="1">COUNTIFS(SÚBOJE!$B:$B,$A26,SÚBOJE!$H:$H,3)+COUNTIFS(SÚBOJE!$C:$C,$A26,SÚBOJE!$I:$I,3)</f>
        <v>3</v>
      </c>
      <c r="M26" s="10">
        <f ca="1">COUNTIFS(SÚBOJE!$B:$B,$A26,SÚBOJE!$H:$H,1.5)+COUNTIFS(SÚBOJE!$C:$C,$A26,SÚBOJE!$I:$I,1.5)</f>
        <v>1</v>
      </c>
      <c r="N26" s="10">
        <f>SUMIF(TABULKA!$A$3:$A$52,$A26,TABULKA!$K$3:$K$52)</f>
        <v>7</v>
      </c>
    </row>
    <row r="27" spans="1:14" x14ac:dyDescent="0.25">
      <c r="A27" s="5">
        <v>41</v>
      </c>
      <c r="B27" s="12" t="str">
        <f>IF(A27&lt;=ZREBOVANIE!$M$1,VLOOKUP(A27,RYBARI!A:C,3,0),"x")</f>
        <v>Schwarcz Roman</v>
      </c>
      <c r="C27" s="16">
        <f ca="1">SUMIFS(SÚBOJE!$H:$H,SÚBOJE!$A:$A,C$2,SÚBOJE!$B:$B,$A27)+SUMIFS(SÚBOJE!$I:$I,SÚBOJE!$A:$A,C$2,SÚBOJE!$C:$C,$A27)</f>
        <v>0</v>
      </c>
      <c r="D27" s="16">
        <f ca="1">SUMIFS(SÚBOJE!$H:$H,SÚBOJE!$A:$A,D$2,SÚBOJE!$B:$B,$A27)+SUMIFS(SÚBOJE!$I:$I,SÚBOJE!$A:$A,D$2,SÚBOJE!$C:$C,$A27)</f>
        <v>0</v>
      </c>
      <c r="E27" s="16">
        <f ca="1">SUMIFS(SÚBOJE!$H:$H,SÚBOJE!$A:$A,E$2,SÚBOJE!$B:$B,$A27)+SUMIFS(SÚBOJE!$I:$I,SÚBOJE!$A:$A,E$2,SÚBOJE!$C:$C,$A27)</f>
        <v>3</v>
      </c>
      <c r="F27" s="16">
        <f ca="1">SUMIFS(SÚBOJE!$H:$H,SÚBOJE!$A:$A,F$2,SÚBOJE!$B:$B,$A27)+SUMIFS(SÚBOJE!$I:$I,SÚBOJE!$A:$A,F$2,SÚBOJE!$C:$C,$A27)</f>
        <v>0</v>
      </c>
      <c r="G27" s="16">
        <f ca="1">SUMIFS(SÚBOJE!$H:$H,SÚBOJE!$A:$A,G$2,SÚBOJE!$B:$B,$A27)+SUMIFS(SÚBOJE!$I:$I,SÚBOJE!$A:$A,G$2,SÚBOJE!$C:$C,$A27)</f>
        <v>1.5</v>
      </c>
      <c r="H27" s="16">
        <f ca="1">SUMIFS(SÚBOJE!$H:$H,SÚBOJE!$A:$A,H$2,SÚBOJE!$B:$B,$A27)+SUMIFS(SÚBOJE!$I:$I,SÚBOJE!$A:$A,H$2,SÚBOJE!$C:$C,$A27)</f>
        <v>3</v>
      </c>
      <c r="I27" s="16">
        <f ca="1">SUMIFS(SÚBOJE!$H:$H,SÚBOJE!$A:$A,I$2,SÚBOJE!$B:$B,$A27)+SUMIFS(SÚBOJE!$I:$I,SÚBOJE!$A:$A,I$2,SÚBOJE!$C:$C,$A27)</f>
        <v>3</v>
      </c>
      <c r="J27" s="16">
        <f ca="1">SUMIFS(SÚBOJE!$H:$H,SÚBOJE!$A:$A,J$2,SÚBOJE!$B:$B,$A27)+SUMIFS(SÚBOJE!$I:$I,SÚBOJE!$A:$A,J$2,SÚBOJE!$C:$C,$A27)</f>
        <v>1.5</v>
      </c>
      <c r="K27" s="15">
        <f t="shared" ca="1" si="0"/>
        <v>12</v>
      </c>
      <c r="L27" s="10">
        <f ca="1">COUNTIFS(SÚBOJE!$B:$B,$A27,SÚBOJE!$H:$H,3)+COUNTIFS(SÚBOJE!$C:$C,$A27,SÚBOJE!$I:$I,3)</f>
        <v>3</v>
      </c>
      <c r="M27" s="10">
        <f ca="1">COUNTIFS(SÚBOJE!$B:$B,$A27,SÚBOJE!$H:$H,1.5)+COUNTIFS(SÚBOJE!$C:$C,$A27,SÚBOJE!$I:$I,1.5)</f>
        <v>2</v>
      </c>
      <c r="N27" s="10">
        <f>SUMIF(TABULKA!$A$3:$A$52,$A27,TABULKA!$K$3:$K$52)</f>
        <v>17</v>
      </c>
    </row>
    <row r="28" spans="1:14" x14ac:dyDescent="0.25">
      <c r="A28" s="5">
        <v>45</v>
      </c>
      <c r="B28" s="12" t="str">
        <f>IF(A28&lt;=ZREBOVANIE!$M$1,VLOOKUP(A28,RYBARI!A:C,3,0),"x")</f>
        <v>Popovič Milan</v>
      </c>
      <c r="C28" s="16">
        <f ca="1">SUMIFS(SÚBOJE!$H:$H,SÚBOJE!$A:$A,C$2,SÚBOJE!$B:$B,$A28)+SUMIFS(SÚBOJE!$I:$I,SÚBOJE!$A:$A,C$2,SÚBOJE!$C:$C,$A28)</f>
        <v>3</v>
      </c>
      <c r="D28" s="16">
        <f ca="1">SUMIFS(SÚBOJE!$H:$H,SÚBOJE!$A:$A,D$2,SÚBOJE!$B:$B,$A28)+SUMIFS(SÚBOJE!$I:$I,SÚBOJE!$A:$A,D$2,SÚBOJE!$C:$C,$A28)</f>
        <v>1.5</v>
      </c>
      <c r="E28" s="16">
        <f ca="1">SUMIFS(SÚBOJE!$H:$H,SÚBOJE!$A:$A,E$2,SÚBOJE!$B:$B,$A28)+SUMIFS(SÚBOJE!$I:$I,SÚBOJE!$A:$A,E$2,SÚBOJE!$C:$C,$A28)</f>
        <v>0</v>
      </c>
      <c r="F28" s="16">
        <f ca="1">SUMIFS(SÚBOJE!$H:$H,SÚBOJE!$A:$A,F$2,SÚBOJE!$B:$B,$A28)+SUMIFS(SÚBOJE!$I:$I,SÚBOJE!$A:$A,F$2,SÚBOJE!$C:$C,$A28)</f>
        <v>3</v>
      </c>
      <c r="G28" s="16">
        <f ca="1">SUMIFS(SÚBOJE!$H:$H,SÚBOJE!$A:$A,G$2,SÚBOJE!$B:$B,$A28)+SUMIFS(SÚBOJE!$I:$I,SÚBOJE!$A:$A,G$2,SÚBOJE!$C:$C,$A28)</f>
        <v>3</v>
      </c>
      <c r="H28" s="16">
        <f ca="1">SUMIFS(SÚBOJE!$H:$H,SÚBOJE!$A:$A,H$2,SÚBOJE!$B:$B,$A28)+SUMIFS(SÚBOJE!$I:$I,SÚBOJE!$A:$A,H$2,SÚBOJE!$C:$C,$A28)</f>
        <v>0</v>
      </c>
      <c r="I28" s="16">
        <f ca="1">SUMIFS(SÚBOJE!$H:$H,SÚBOJE!$A:$A,I$2,SÚBOJE!$B:$B,$A28)+SUMIFS(SÚBOJE!$I:$I,SÚBOJE!$A:$A,I$2,SÚBOJE!$C:$C,$A28)</f>
        <v>0</v>
      </c>
      <c r="J28" s="16">
        <f ca="1">SUMIFS(SÚBOJE!$H:$H,SÚBOJE!$A:$A,J$2,SÚBOJE!$B:$B,$A28)+SUMIFS(SÚBOJE!$I:$I,SÚBOJE!$A:$A,J$2,SÚBOJE!$C:$C,$A28)</f>
        <v>1</v>
      </c>
      <c r="K28" s="15">
        <f t="shared" ca="1" si="0"/>
        <v>11.5</v>
      </c>
      <c r="L28" s="10">
        <f ca="1">COUNTIFS(SÚBOJE!$B:$B,$A28,SÚBOJE!$H:$H,3)+COUNTIFS(SÚBOJE!$C:$C,$A28,SÚBOJE!$I:$I,3)</f>
        <v>3</v>
      </c>
      <c r="M28" s="10">
        <f ca="1">COUNTIFS(SÚBOJE!$B:$B,$A28,SÚBOJE!$H:$H,1.5)+COUNTIFS(SÚBOJE!$C:$C,$A28,SÚBOJE!$I:$I,1.5)</f>
        <v>1</v>
      </c>
      <c r="N28" s="10">
        <f>SUMIF(TABULKA!$A$3:$A$52,$A28,TABULKA!$K$3:$K$52)</f>
        <v>21</v>
      </c>
    </row>
    <row r="29" spans="1:14" x14ac:dyDescent="0.25">
      <c r="A29" s="5">
        <v>29</v>
      </c>
      <c r="B29" s="12" t="str">
        <f>IF(A29&lt;=ZREBOVANIE!$M$1,VLOOKUP(A29,RYBARI!A:C,3,0),"x")</f>
        <v>Révay Dušan</v>
      </c>
      <c r="C29" s="16">
        <f ca="1">SUMIFS(SÚBOJE!$H:$H,SÚBOJE!$A:$A,C$2,SÚBOJE!$B:$B,$A29)+SUMIFS(SÚBOJE!$I:$I,SÚBOJE!$A:$A,C$2,SÚBOJE!$C:$C,$A29)</f>
        <v>0</v>
      </c>
      <c r="D29" s="16">
        <f ca="1">SUMIFS(SÚBOJE!$H:$H,SÚBOJE!$A:$A,D$2,SÚBOJE!$B:$B,$A29)+SUMIFS(SÚBOJE!$I:$I,SÚBOJE!$A:$A,D$2,SÚBOJE!$C:$C,$A29)</f>
        <v>3</v>
      </c>
      <c r="E29" s="16">
        <f ca="1">SUMIFS(SÚBOJE!$H:$H,SÚBOJE!$A:$A,E$2,SÚBOJE!$B:$B,$A29)+SUMIFS(SÚBOJE!$I:$I,SÚBOJE!$A:$A,E$2,SÚBOJE!$C:$C,$A29)</f>
        <v>0</v>
      </c>
      <c r="F29" s="16">
        <f ca="1">SUMIFS(SÚBOJE!$H:$H,SÚBOJE!$A:$A,F$2,SÚBOJE!$B:$B,$A29)+SUMIFS(SÚBOJE!$I:$I,SÚBOJE!$A:$A,F$2,SÚBOJE!$C:$C,$A29)</f>
        <v>0</v>
      </c>
      <c r="G29" s="16">
        <f ca="1">SUMIFS(SÚBOJE!$H:$H,SÚBOJE!$A:$A,G$2,SÚBOJE!$B:$B,$A29)+SUMIFS(SÚBOJE!$I:$I,SÚBOJE!$A:$A,G$2,SÚBOJE!$C:$C,$A29)</f>
        <v>3</v>
      </c>
      <c r="H29" s="16">
        <f ca="1">SUMIFS(SÚBOJE!$H:$H,SÚBOJE!$A:$A,H$2,SÚBOJE!$B:$B,$A29)+SUMIFS(SÚBOJE!$I:$I,SÚBOJE!$A:$A,H$2,SÚBOJE!$C:$C,$A29)</f>
        <v>1.5</v>
      </c>
      <c r="I29" s="16">
        <f ca="1">SUMIFS(SÚBOJE!$H:$H,SÚBOJE!$A:$A,I$2,SÚBOJE!$B:$B,$A29)+SUMIFS(SÚBOJE!$I:$I,SÚBOJE!$A:$A,I$2,SÚBOJE!$C:$C,$A29)</f>
        <v>3</v>
      </c>
      <c r="J29" s="16">
        <f ca="1">SUMIFS(SÚBOJE!$H:$H,SÚBOJE!$A:$A,J$2,SÚBOJE!$B:$B,$A29)+SUMIFS(SÚBOJE!$I:$I,SÚBOJE!$A:$A,J$2,SÚBOJE!$C:$C,$A29)</f>
        <v>0</v>
      </c>
      <c r="K29" s="15">
        <f t="shared" ca="1" si="0"/>
        <v>10.5</v>
      </c>
      <c r="L29" s="10">
        <f ca="1">COUNTIFS(SÚBOJE!$B:$B,$A29,SÚBOJE!$H:$H,3)+COUNTIFS(SÚBOJE!$C:$C,$A29,SÚBOJE!$I:$I,3)</f>
        <v>3</v>
      </c>
      <c r="M29" s="10">
        <f ca="1">COUNTIFS(SÚBOJE!$B:$B,$A29,SÚBOJE!$H:$H,1.5)+COUNTIFS(SÚBOJE!$C:$C,$A29,SÚBOJE!$I:$I,1.5)</f>
        <v>1</v>
      </c>
      <c r="N29" s="10">
        <f>SUMIF(TABULKA!$A$3:$A$52,$A29,TABULKA!$K$3:$K$52)</f>
        <v>18</v>
      </c>
    </row>
    <row r="30" spans="1:14" x14ac:dyDescent="0.25">
      <c r="A30" s="5">
        <v>9</v>
      </c>
      <c r="B30" s="12" t="str">
        <f>IF(A30&lt;=ZREBOVANIE!$M$1,VLOOKUP(A30,RYBARI!A:C,3,0),"x")</f>
        <v>Spáčil Matej</v>
      </c>
      <c r="C30" s="16">
        <f ca="1">SUMIFS(SÚBOJE!$H:$H,SÚBOJE!$A:$A,C$2,SÚBOJE!$B:$B,$A30)+SUMIFS(SÚBOJE!$I:$I,SÚBOJE!$A:$A,C$2,SÚBOJE!$C:$C,$A30)</f>
        <v>0</v>
      </c>
      <c r="D30" s="16">
        <f ca="1">SUMIFS(SÚBOJE!$H:$H,SÚBOJE!$A:$A,D$2,SÚBOJE!$B:$B,$A30)+SUMIFS(SÚBOJE!$I:$I,SÚBOJE!$A:$A,D$2,SÚBOJE!$C:$C,$A30)</f>
        <v>3</v>
      </c>
      <c r="E30" s="16">
        <f ca="1">SUMIFS(SÚBOJE!$H:$H,SÚBOJE!$A:$A,E$2,SÚBOJE!$B:$B,$A30)+SUMIFS(SÚBOJE!$I:$I,SÚBOJE!$A:$A,E$2,SÚBOJE!$C:$C,$A30)</f>
        <v>0</v>
      </c>
      <c r="F30" s="16">
        <f ca="1">SUMIFS(SÚBOJE!$H:$H,SÚBOJE!$A:$A,F$2,SÚBOJE!$B:$B,$A30)+SUMIFS(SÚBOJE!$I:$I,SÚBOJE!$A:$A,F$2,SÚBOJE!$C:$C,$A30)</f>
        <v>0</v>
      </c>
      <c r="G30" s="16">
        <f ca="1">SUMIFS(SÚBOJE!$H:$H,SÚBOJE!$A:$A,G$2,SÚBOJE!$B:$B,$A30)+SUMIFS(SÚBOJE!$I:$I,SÚBOJE!$A:$A,G$2,SÚBOJE!$C:$C,$A30)</f>
        <v>3</v>
      </c>
      <c r="H30" s="16">
        <f ca="1">SUMIFS(SÚBOJE!$H:$H,SÚBOJE!$A:$A,H$2,SÚBOJE!$B:$B,$A30)+SUMIFS(SÚBOJE!$I:$I,SÚBOJE!$A:$A,H$2,SÚBOJE!$C:$C,$A30)</f>
        <v>0</v>
      </c>
      <c r="I30" s="16">
        <f ca="1">SUMIFS(SÚBOJE!$H:$H,SÚBOJE!$A:$A,I$2,SÚBOJE!$B:$B,$A30)+SUMIFS(SÚBOJE!$I:$I,SÚBOJE!$A:$A,I$2,SÚBOJE!$C:$C,$A30)</f>
        <v>3</v>
      </c>
      <c r="J30" s="16">
        <f ca="1">SUMIFS(SÚBOJE!$H:$H,SÚBOJE!$A:$A,J$2,SÚBOJE!$B:$B,$A30)+SUMIFS(SÚBOJE!$I:$I,SÚBOJE!$A:$A,J$2,SÚBOJE!$C:$C,$A30)</f>
        <v>1.5</v>
      </c>
      <c r="K30" s="15">
        <f t="shared" ca="1" si="0"/>
        <v>10.5</v>
      </c>
      <c r="L30" s="10">
        <f ca="1">COUNTIFS(SÚBOJE!$B:$B,$A30,SÚBOJE!$H:$H,3)+COUNTIFS(SÚBOJE!$C:$C,$A30,SÚBOJE!$I:$I,3)</f>
        <v>3</v>
      </c>
      <c r="M30" s="10">
        <f ca="1">COUNTIFS(SÚBOJE!$B:$B,$A30,SÚBOJE!$H:$H,1.5)+COUNTIFS(SÚBOJE!$C:$C,$A30,SÚBOJE!$I:$I,1.5)</f>
        <v>1</v>
      </c>
      <c r="N30" s="10">
        <f>SUMIF(TABULKA!$A$3:$A$52,$A30,TABULKA!$K$3:$K$52)</f>
        <v>16</v>
      </c>
    </row>
    <row r="31" spans="1:14" x14ac:dyDescent="0.25">
      <c r="A31" s="5">
        <v>10</v>
      </c>
      <c r="B31" s="12" t="str">
        <f>IF(A31&lt;=ZREBOVANIE!$M$1,VLOOKUP(A31,RYBARI!A:C,3,0),"x")</f>
        <v>Kollár Mikuláš</v>
      </c>
      <c r="C31" s="16">
        <f ca="1">SUMIFS(SÚBOJE!$H:$H,SÚBOJE!$A:$A,C$2,SÚBOJE!$B:$B,$A31)+SUMIFS(SÚBOJE!$I:$I,SÚBOJE!$A:$A,C$2,SÚBOJE!$C:$C,$A31)</f>
        <v>3</v>
      </c>
      <c r="D31" s="16">
        <f ca="1">SUMIFS(SÚBOJE!$H:$H,SÚBOJE!$A:$A,D$2,SÚBOJE!$B:$B,$A31)+SUMIFS(SÚBOJE!$I:$I,SÚBOJE!$A:$A,D$2,SÚBOJE!$C:$C,$A31)</f>
        <v>0</v>
      </c>
      <c r="E31" s="16">
        <f ca="1">SUMIFS(SÚBOJE!$H:$H,SÚBOJE!$A:$A,E$2,SÚBOJE!$B:$B,$A31)+SUMIFS(SÚBOJE!$I:$I,SÚBOJE!$A:$A,E$2,SÚBOJE!$C:$C,$A31)</f>
        <v>0</v>
      </c>
      <c r="F31" s="16">
        <f ca="1">SUMIFS(SÚBOJE!$H:$H,SÚBOJE!$A:$A,F$2,SÚBOJE!$B:$B,$A31)+SUMIFS(SÚBOJE!$I:$I,SÚBOJE!$A:$A,F$2,SÚBOJE!$C:$C,$A31)</f>
        <v>3</v>
      </c>
      <c r="G31" s="16">
        <f ca="1">SUMIFS(SÚBOJE!$H:$H,SÚBOJE!$A:$A,G$2,SÚBOJE!$B:$B,$A31)+SUMIFS(SÚBOJE!$I:$I,SÚBOJE!$A:$A,G$2,SÚBOJE!$C:$C,$A31)</f>
        <v>1.5</v>
      </c>
      <c r="H31" s="16">
        <f ca="1">SUMIFS(SÚBOJE!$H:$H,SÚBOJE!$A:$A,H$2,SÚBOJE!$B:$B,$A31)+SUMIFS(SÚBOJE!$I:$I,SÚBOJE!$A:$A,H$2,SÚBOJE!$C:$C,$A31)</f>
        <v>0</v>
      </c>
      <c r="I31" s="16">
        <f ca="1">SUMIFS(SÚBOJE!$H:$H,SÚBOJE!$A:$A,I$2,SÚBOJE!$B:$B,$A31)+SUMIFS(SÚBOJE!$I:$I,SÚBOJE!$A:$A,I$2,SÚBOJE!$C:$C,$A31)</f>
        <v>3</v>
      </c>
      <c r="J31" s="16">
        <f ca="1">SUMIFS(SÚBOJE!$H:$H,SÚBOJE!$A:$A,J$2,SÚBOJE!$B:$B,$A31)+SUMIFS(SÚBOJE!$I:$I,SÚBOJE!$A:$A,J$2,SÚBOJE!$C:$C,$A31)</f>
        <v>0</v>
      </c>
      <c r="K31" s="15">
        <f t="shared" ca="1" si="0"/>
        <v>10.5</v>
      </c>
      <c r="L31" s="10">
        <f ca="1">COUNTIFS(SÚBOJE!$B:$B,$A31,SÚBOJE!$H:$H,3)+COUNTIFS(SÚBOJE!$C:$C,$A31,SÚBOJE!$I:$I,3)</f>
        <v>3</v>
      </c>
      <c r="M31" s="10">
        <f ca="1">COUNTIFS(SÚBOJE!$B:$B,$A31,SÚBOJE!$H:$H,1.5)+COUNTIFS(SÚBOJE!$C:$C,$A31,SÚBOJE!$I:$I,1.5)</f>
        <v>1</v>
      </c>
      <c r="N31" s="10">
        <f>SUMIF(TABULKA!$A$3:$A$52,$A31,TABULKA!$K$3:$K$52)</f>
        <v>14</v>
      </c>
    </row>
    <row r="32" spans="1:14" x14ac:dyDescent="0.25">
      <c r="A32" s="5">
        <v>40</v>
      </c>
      <c r="B32" s="12" t="str">
        <f>IF(A32&lt;=ZREBOVANIE!$M$1,VLOOKUP(A32,RYBARI!A:C,3,0),"x")</f>
        <v>Smorada Ján</v>
      </c>
      <c r="C32" s="16">
        <f ca="1">SUMIFS(SÚBOJE!$H:$H,SÚBOJE!$A:$A,C$2,SÚBOJE!$B:$B,$A32)+SUMIFS(SÚBOJE!$I:$I,SÚBOJE!$A:$A,C$2,SÚBOJE!$C:$C,$A32)</f>
        <v>0</v>
      </c>
      <c r="D32" s="16">
        <f ca="1">SUMIFS(SÚBOJE!$H:$H,SÚBOJE!$A:$A,D$2,SÚBOJE!$B:$B,$A32)+SUMIFS(SÚBOJE!$I:$I,SÚBOJE!$A:$A,D$2,SÚBOJE!$C:$C,$A32)</f>
        <v>0</v>
      </c>
      <c r="E32" s="16">
        <f ca="1">SUMIFS(SÚBOJE!$H:$H,SÚBOJE!$A:$A,E$2,SÚBOJE!$B:$B,$A32)+SUMIFS(SÚBOJE!$I:$I,SÚBOJE!$A:$A,E$2,SÚBOJE!$C:$C,$A32)</f>
        <v>3</v>
      </c>
      <c r="F32" s="16">
        <f ca="1">SUMIFS(SÚBOJE!$H:$H,SÚBOJE!$A:$A,F$2,SÚBOJE!$B:$B,$A32)+SUMIFS(SÚBOJE!$I:$I,SÚBOJE!$A:$A,F$2,SÚBOJE!$C:$C,$A32)</f>
        <v>1.5</v>
      </c>
      <c r="G32" s="16">
        <f ca="1">SUMIFS(SÚBOJE!$H:$H,SÚBOJE!$A:$A,G$2,SÚBOJE!$B:$B,$A32)+SUMIFS(SÚBOJE!$I:$I,SÚBOJE!$A:$A,G$2,SÚBOJE!$C:$C,$A32)</f>
        <v>1.5</v>
      </c>
      <c r="H32" s="16">
        <f ca="1">SUMIFS(SÚBOJE!$H:$H,SÚBOJE!$A:$A,H$2,SÚBOJE!$B:$B,$A32)+SUMIFS(SÚBOJE!$I:$I,SÚBOJE!$A:$A,H$2,SÚBOJE!$C:$C,$A32)</f>
        <v>3</v>
      </c>
      <c r="I32" s="16">
        <f ca="1">SUMIFS(SÚBOJE!$H:$H,SÚBOJE!$A:$A,I$2,SÚBOJE!$B:$B,$A32)+SUMIFS(SÚBOJE!$I:$I,SÚBOJE!$A:$A,I$2,SÚBOJE!$C:$C,$A32)</f>
        <v>0</v>
      </c>
      <c r="J32" s="16">
        <f ca="1">SUMIFS(SÚBOJE!$H:$H,SÚBOJE!$A:$A,J$2,SÚBOJE!$B:$B,$A32)+SUMIFS(SÚBOJE!$I:$I,SÚBOJE!$A:$A,J$2,SÚBOJE!$C:$C,$A32)</f>
        <v>1.5</v>
      </c>
      <c r="K32" s="15">
        <f t="shared" ca="1" si="0"/>
        <v>10.5</v>
      </c>
      <c r="L32" s="10">
        <f ca="1">COUNTIFS(SÚBOJE!$B:$B,$A32,SÚBOJE!$H:$H,3)+COUNTIFS(SÚBOJE!$C:$C,$A32,SÚBOJE!$I:$I,3)</f>
        <v>2</v>
      </c>
      <c r="M32" s="10">
        <f ca="1">COUNTIFS(SÚBOJE!$B:$B,$A32,SÚBOJE!$H:$H,1.5)+COUNTIFS(SÚBOJE!$C:$C,$A32,SÚBOJE!$I:$I,1.5)</f>
        <v>3</v>
      </c>
      <c r="N32" s="10">
        <f>SUMIF(TABULKA!$A$3:$A$52,$A32,TABULKA!$K$3:$K$52)</f>
        <v>16</v>
      </c>
    </row>
    <row r="33" spans="1:14" x14ac:dyDescent="0.25">
      <c r="A33" s="5">
        <v>43</v>
      </c>
      <c r="B33" s="12" t="str">
        <f>IF(A33&lt;=ZREBOVANIE!$M$1,VLOOKUP(A33,RYBARI!A:C,3,0),"x")</f>
        <v>Michalka Marián</v>
      </c>
      <c r="C33" s="16">
        <f ca="1">SUMIFS(SÚBOJE!$H:$H,SÚBOJE!$A:$A,C$2,SÚBOJE!$B:$B,$A33)+SUMIFS(SÚBOJE!$I:$I,SÚBOJE!$A:$A,C$2,SÚBOJE!$C:$C,$A33)</f>
        <v>3</v>
      </c>
      <c r="D33" s="16">
        <f ca="1">SUMIFS(SÚBOJE!$H:$H,SÚBOJE!$A:$A,D$2,SÚBOJE!$B:$B,$A33)+SUMIFS(SÚBOJE!$I:$I,SÚBOJE!$A:$A,D$2,SÚBOJE!$C:$C,$A33)</f>
        <v>3</v>
      </c>
      <c r="E33" s="16">
        <f ca="1">SUMIFS(SÚBOJE!$H:$H,SÚBOJE!$A:$A,E$2,SÚBOJE!$B:$B,$A33)+SUMIFS(SÚBOJE!$I:$I,SÚBOJE!$A:$A,E$2,SÚBOJE!$C:$C,$A33)</f>
        <v>0</v>
      </c>
      <c r="F33" s="16">
        <f ca="1">SUMIFS(SÚBOJE!$H:$H,SÚBOJE!$A:$A,F$2,SÚBOJE!$B:$B,$A33)+SUMIFS(SÚBOJE!$I:$I,SÚBOJE!$A:$A,F$2,SÚBOJE!$C:$C,$A33)</f>
        <v>0</v>
      </c>
      <c r="G33" s="16">
        <f ca="1">SUMIFS(SÚBOJE!$H:$H,SÚBOJE!$A:$A,G$2,SÚBOJE!$B:$B,$A33)+SUMIFS(SÚBOJE!$I:$I,SÚBOJE!$A:$A,G$2,SÚBOJE!$C:$C,$A33)</f>
        <v>0</v>
      </c>
      <c r="H33" s="16">
        <f ca="1">SUMIFS(SÚBOJE!$H:$H,SÚBOJE!$A:$A,H$2,SÚBOJE!$B:$B,$A33)+SUMIFS(SÚBOJE!$I:$I,SÚBOJE!$A:$A,H$2,SÚBOJE!$C:$C,$A33)</f>
        <v>0</v>
      </c>
      <c r="I33" s="16">
        <f ca="1">SUMIFS(SÚBOJE!$H:$H,SÚBOJE!$A:$A,I$2,SÚBOJE!$B:$B,$A33)+SUMIFS(SÚBOJE!$I:$I,SÚBOJE!$A:$A,I$2,SÚBOJE!$C:$C,$A33)</f>
        <v>0</v>
      </c>
      <c r="J33" s="16">
        <f ca="1">SUMIFS(SÚBOJE!$H:$H,SÚBOJE!$A:$A,J$2,SÚBOJE!$B:$B,$A33)+SUMIFS(SÚBOJE!$I:$I,SÚBOJE!$A:$A,J$2,SÚBOJE!$C:$C,$A33)</f>
        <v>3</v>
      </c>
      <c r="K33" s="15">
        <f t="shared" ca="1" si="0"/>
        <v>9</v>
      </c>
      <c r="L33" s="10">
        <f ca="1">COUNTIFS(SÚBOJE!$B:$B,$A33,SÚBOJE!$H:$H,3)+COUNTIFS(SÚBOJE!$C:$C,$A33,SÚBOJE!$I:$I,3)</f>
        <v>3</v>
      </c>
      <c r="M33" s="10">
        <f ca="1">COUNTIFS(SÚBOJE!$B:$B,$A33,SÚBOJE!$H:$H,1.5)+COUNTIFS(SÚBOJE!$C:$C,$A33,SÚBOJE!$I:$I,1.5)</f>
        <v>0</v>
      </c>
      <c r="N33" s="10">
        <f>SUMIF(TABULKA!$A$3:$A$52,$A33,TABULKA!$K$3:$K$52)</f>
        <v>22</v>
      </c>
    </row>
    <row r="34" spans="1:14" x14ac:dyDescent="0.25">
      <c r="A34" s="5">
        <v>24</v>
      </c>
      <c r="B34" s="12" t="str">
        <f>IF(A34&lt;=ZREBOVANIE!$M$1,VLOOKUP(A34,RYBARI!A:C,3,0),"x")</f>
        <v>Pecník Branislav</v>
      </c>
      <c r="C34" s="16">
        <f ca="1">SUMIFS(SÚBOJE!$H:$H,SÚBOJE!$A:$A,C$2,SÚBOJE!$B:$B,$A34)+SUMIFS(SÚBOJE!$I:$I,SÚBOJE!$A:$A,C$2,SÚBOJE!$C:$C,$A34)</f>
        <v>3</v>
      </c>
      <c r="D34" s="16">
        <f ca="1">SUMIFS(SÚBOJE!$H:$H,SÚBOJE!$A:$A,D$2,SÚBOJE!$B:$B,$A34)+SUMIFS(SÚBOJE!$I:$I,SÚBOJE!$A:$A,D$2,SÚBOJE!$C:$C,$A34)</f>
        <v>0</v>
      </c>
      <c r="E34" s="16">
        <f ca="1">SUMIFS(SÚBOJE!$H:$H,SÚBOJE!$A:$A,E$2,SÚBOJE!$B:$B,$A34)+SUMIFS(SÚBOJE!$I:$I,SÚBOJE!$A:$A,E$2,SÚBOJE!$C:$C,$A34)</f>
        <v>0</v>
      </c>
      <c r="F34" s="16">
        <f ca="1">SUMIFS(SÚBOJE!$H:$H,SÚBOJE!$A:$A,F$2,SÚBOJE!$B:$B,$A34)+SUMIFS(SÚBOJE!$I:$I,SÚBOJE!$A:$A,F$2,SÚBOJE!$C:$C,$A34)</f>
        <v>0</v>
      </c>
      <c r="G34" s="16">
        <f ca="1">SUMIFS(SÚBOJE!$H:$H,SÚBOJE!$A:$A,G$2,SÚBOJE!$B:$B,$A34)+SUMIFS(SÚBOJE!$I:$I,SÚBOJE!$A:$A,G$2,SÚBOJE!$C:$C,$A34)</f>
        <v>0</v>
      </c>
      <c r="H34" s="16">
        <f ca="1">SUMIFS(SÚBOJE!$H:$H,SÚBOJE!$A:$A,H$2,SÚBOJE!$B:$B,$A34)+SUMIFS(SÚBOJE!$I:$I,SÚBOJE!$A:$A,H$2,SÚBOJE!$C:$C,$A34)</f>
        <v>1.5</v>
      </c>
      <c r="I34" s="16">
        <f ca="1">SUMIFS(SÚBOJE!$H:$H,SÚBOJE!$A:$A,I$2,SÚBOJE!$B:$B,$A34)+SUMIFS(SÚBOJE!$I:$I,SÚBOJE!$A:$A,I$2,SÚBOJE!$C:$C,$A34)</f>
        <v>1.5</v>
      </c>
      <c r="J34" s="16">
        <f ca="1">SUMIFS(SÚBOJE!$H:$H,SÚBOJE!$A:$A,J$2,SÚBOJE!$B:$B,$A34)+SUMIFS(SÚBOJE!$I:$I,SÚBOJE!$A:$A,J$2,SÚBOJE!$C:$C,$A34)</f>
        <v>3</v>
      </c>
      <c r="K34" s="15">
        <f t="shared" ca="1" si="0"/>
        <v>9</v>
      </c>
      <c r="L34" s="10">
        <f ca="1">COUNTIFS(SÚBOJE!$B:$B,$A34,SÚBOJE!$H:$H,3)+COUNTIFS(SÚBOJE!$C:$C,$A34,SÚBOJE!$I:$I,3)</f>
        <v>2</v>
      </c>
      <c r="M34" s="10">
        <f ca="1">COUNTIFS(SÚBOJE!$B:$B,$A34,SÚBOJE!$H:$H,1.5)+COUNTIFS(SÚBOJE!$C:$C,$A34,SÚBOJE!$I:$I,1.5)</f>
        <v>2</v>
      </c>
      <c r="N34" s="10">
        <f>SUMIF(TABULKA!$A$3:$A$52,$A34,TABULKA!$K$3:$K$52)</f>
        <v>19</v>
      </c>
    </row>
    <row r="35" spans="1:14" x14ac:dyDescent="0.25">
      <c r="A35" s="5">
        <v>25</v>
      </c>
      <c r="B35" s="12" t="str">
        <f>IF(A35&lt;=ZREBOVANIE!$M$1,VLOOKUP(A35,RYBARI!A:C,3,0),"x")</f>
        <v>Drahoš Matúš</v>
      </c>
      <c r="C35" s="16">
        <f ca="1">SUMIFS(SÚBOJE!$H:$H,SÚBOJE!$A:$A,C$2,SÚBOJE!$B:$B,$A35)+SUMIFS(SÚBOJE!$I:$I,SÚBOJE!$A:$A,C$2,SÚBOJE!$C:$C,$A35)</f>
        <v>0</v>
      </c>
      <c r="D35" s="16">
        <f ca="1">SUMIFS(SÚBOJE!$H:$H,SÚBOJE!$A:$A,D$2,SÚBOJE!$B:$B,$A35)+SUMIFS(SÚBOJE!$I:$I,SÚBOJE!$A:$A,D$2,SÚBOJE!$C:$C,$A35)</f>
        <v>1.5</v>
      </c>
      <c r="E35" s="16">
        <f ca="1">SUMIFS(SÚBOJE!$H:$H,SÚBOJE!$A:$A,E$2,SÚBOJE!$B:$B,$A35)+SUMIFS(SÚBOJE!$I:$I,SÚBOJE!$A:$A,E$2,SÚBOJE!$C:$C,$A35)</f>
        <v>1.5</v>
      </c>
      <c r="F35" s="16">
        <f ca="1">SUMIFS(SÚBOJE!$H:$H,SÚBOJE!$A:$A,F$2,SÚBOJE!$B:$B,$A35)+SUMIFS(SÚBOJE!$I:$I,SÚBOJE!$A:$A,F$2,SÚBOJE!$C:$C,$A35)</f>
        <v>3</v>
      </c>
      <c r="G35" s="16">
        <f ca="1">SUMIFS(SÚBOJE!$H:$H,SÚBOJE!$A:$A,G$2,SÚBOJE!$B:$B,$A35)+SUMIFS(SÚBOJE!$I:$I,SÚBOJE!$A:$A,G$2,SÚBOJE!$C:$C,$A35)</f>
        <v>0</v>
      </c>
      <c r="H35" s="16">
        <f ca="1">SUMIFS(SÚBOJE!$H:$H,SÚBOJE!$A:$A,H$2,SÚBOJE!$B:$B,$A35)+SUMIFS(SÚBOJE!$I:$I,SÚBOJE!$A:$A,H$2,SÚBOJE!$C:$C,$A35)</f>
        <v>3</v>
      </c>
      <c r="I35" s="16">
        <f ca="1">SUMIFS(SÚBOJE!$H:$H,SÚBOJE!$A:$A,I$2,SÚBOJE!$B:$B,$A35)+SUMIFS(SÚBOJE!$I:$I,SÚBOJE!$A:$A,I$2,SÚBOJE!$C:$C,$A35)</f>
        <v>0</v>
      </c>
      <c r="J35" s="16">
        <f ca="1">SUMIFS(SÚBOJE!$H:$H,SÚBOJE!$A:$A,J$2,SÚBOJE!$B:$B,$A35)+SUMIFS(SÚBOJE!$I:$I,SÚBOJE!$A:$A,J$2,SÚBOJE!$C:$C,$A35)</f>
        <v>0</v>
      </c>
      <c r="K35" s="15">
        <f t="shared" ref="K35:K52" ca="1" si="1">SUM(C35:J35)</f>
        <v>9</v>
      </c>
      <c r="L35" s="10">
        <f ca="1">COUNTIFS(SÚBOJE!$B:$B,$A35,SÚBOJE!$H:$H,3)+COUNTIFS(SÚBOJE!$C:$C,$A35,SÚBOJE!$I:$I,3)</f>
        <v>2</v>
      </c>
      <c r="M35" s="10">
        <f ca="1">COUNTIFS(SÚBOJE!$B:$B,$A35,SÚBOJE!$H:$H,1.5)+COUNTIFS(SÚBOJE!$C:$C,$A35,SÚBOJE!$I:$I,1.5)</f>
        <v>2</v>
      </c>
      <c r="N35" s="10">
        <f>SUMIF(TABULKA!$A$3:$A$52,$A35,TABULKA!$K$3:$K$52)</f>
        <v>17</v>
      </c>
    </row>
    <row r="36" spans="1:14" x14ac:dyDescent="0.25">
      <c r="A36" s="5">
        <v>13</v>
      </c>
      <c r="B36" s="12" t="str">
        <f>IF(A36&lt;=ZREBOVANIE!$M$1,VLOOKUP(A36,RYBARI!A:C,3,0),"x")</f>
        <v>Kemencik Zoltán</v>
      </c>
      <c r="C36" s="16">
        <f ca="1">SUMIFS(SÚBOJE!$H:$H,SÚBOJE!$A:$A,C$2,SÚBOJE!$B:$B,$A36)+SUMIFS(SÚBOJE!$I:$I,SÚBOJE!$A:$A,C$2,SÚBOJE!$C:$C,$A36)</f>
        <v>0</v>
      </c>
      <c r="D36" s="16">
        <f ca="1">SUMIFS(SÚBOJE!$H:$H,SÚBOJE!$A:$A,D$2,SÚBOJE!$B:$B,$A36)+SUMIFS(SÚBOJE!$I:$I,SÚBOJE!$A:$A,D$2,SÚBOJE!$C:$C,$A36)</f>
        <v>1.5</v>
      </c>
      <c r="E36" s="16">
        <f ca="1">SUMIFS(SÚBOJE!$H:$H,SÚBOJE!$A:$A,E$2,SÚBOJE!$B:$B,$A36)+SUMIFS(SÚBOJE!$I:$I,SÚBOJE!$A:$A,E$2,SÚBOJE!$C:$C,$A36)</f>
        <v>0</v>
      </c>
      <c r="F36" s="16">
        <f ca="1">SUMIFS(SÚBOJE!$H:$H,SÚBOJE!$A:$A,F$2,SÚBOJE!$B:$B,$A36)+SUMIFS(SÚBOJE!$I:$I,SÚBOJE!$A:$A,F$2,SÚBOJE!$C:$C,$A36)</f>
        <v>0</v>
      </c>
      <c r="G36" s="16">
        <f ca="1">SUMIFS(SÚBOJE!$H:$H,SÚBOJE!$A:$A,G$2,SÚBOJE!$B:$B,$A36)+SUMIFS(SÚBOJE!$I:$I,SÚBOJE!$A:$A,G$2,SÚBOJE!$C:$C,$A36)</f>
        <v>3</v>
      </c>
      <c r="H36" s="16">
        <f ca="1">SUMIFS(SÚBOJE!$H:$H,SÚBOJE!$A:$A,H$2,SÚBOJE!$B:$B,$A36)+SUMIFS(SÚBOJE!$I:$I,SÚBOJE!$A:$A,H$2,SÚBOJE!$C:$C,$A36)</f>
        <v>3</v>
      </c>
      <c r="I36" s="16">
        <f ca="1">SUMIFS(SÚBOJE!$H:$H,SÚBOJE!$A:$A,I$2,SÚBOJE!$B:$B,$A36)+SUMIFS(SÚBOJE!$I:$I,SÚBOJE!$A:$A,I$2,SÚBOJE!$C:$C,$A36)</f>
        <v>0</v>
      </c>
      <c r="J36" s="16">
        <f ca="1">SUMIFS(SÚBOJE!$H:$H,SÚBOJE!$A:$A,J$2,SÚBOJE!$B:$B,$A36)+SUMIFS(SÚBOJE!$I:$I,SÚBOJE!$A:$A,J$2,SÚBOJE!$C:$C,$A36)</f>
        <v>1.5</v>
      </c>
      <c r="K36" s="15">
        <f t="shared" ca="1" si="1"/>
        <v>9</v>
      </c>
      <c r="L36" s="10">
        <f ca="1">COUNTIFS(SÚBOJE!$B:$B,$A36,SÚBOJE!$H:$H,3)+COUNTIFS(SÚBOJE!$C:$C,$A36,SÚBOJE!$I:$I,3)</f>
        <v>2</v>
      </c>
      <c r="M36" s="10">
        <f ca="1">COUNTIFS(SÚBOJE!$B:$B,$A36,SÚBOJE!$H:$H,1.5)+COUNTIFS(SÚBOJE!$C:$C,$A36,SÚBOJE!$I:$I,1.5)</f>
        <v>2</v>
      </c>
      <c r="N36" s="10">
        <f>SUMIF(TABULKA!$A$3:$A$52,$A36,TABULKA!$K$3:$K$52)</f>
        <v>11</v>
      </c>
    </row>
    <row r="37" spans="1:14" x14ac:dyDescent="0.25">
      <c r="A37" s="5">
        <v>5</v>
      </c>
      <c r="B37" s="12" t="str">
        <f>IF(A37&lt;=ZREBOVANIE!$M$1,VLOOKUP(A37,RYBARI!A:C,3,0),"x")</f>
        <v>Vančík Juraj</v>
      </c>
      <c r="C37" s="16">
        <f ca="1">SUMIFS(SÚBOJE!$H:$H,SÚBOJE!$A:$A,C$2,SÚBOJE!$B:$B,$A37)+SUMIFS(SÚBOJE!$I:$I,SÚBOJE!$A:$A,C$2,SÚBOJE!$C:$C,$A37)</f>
        <v>0</v>
      </c>
      <c r="D37" s="16">
        <f ca="1">SUMIFS(SÚBOJE!$H:$H,SÚBOJE!$A:$A,D$2,SÚBOJE!$B:$B,$A37)+SUMIFS(SÚBOJE!$I:$I,SÚBOJE!$A:$A,D$2,SÚBOJE!$C:$C,$A37)</f>
        <v>3</v>
      </c>
      <c r="E37" s="16">
        <f ca="1">SUMIFS(SÚBOJE!$H:$H,SÚBOJE!$A:$A,E$2,SÚBOJE!$B:$B,$A37)+SUMIFS(SÚBOJE!$I:$I,SÚBOJE!$A:$A,E$2,SÚBOJE!$C:$C,$A37)</f>
        <v>0</v>
      </c>
      <c r="F37" s="16">
        <f ca="1">SUMIFS(SÚBOJE!$H:$H,SÚBOJE!$A:$A,F$2,SÚBOJE!$B:$B,$A37)+SUMIFS(SÚBOJE!$I:$I,SÚBOJE!$A:$A,F$2,SÚBOJE!$C:$C,$A37)</f>
        <v>0</v>
      </c>
      <c r="G37" s="16">
        <f ca="1">SUMIFS(SÚBOJE!$H:$H,SÚBOJE!$A:$A,G$2,SÚBOJE!$B:$B,$A37)+SUMIFS(SÚBOJE!$I:$I,SÚBOJE!$A:$A,G$2,SÚBOJE!$C:$C,$A37)</f>
        <v>1.5</v>
      </c>
      <c r="H37" s="16">
        <f ca="1">SUMIFS(SÚBOJE!$H:$H,SÚBOJE!$A:$A,H$2,SÚBOJE!$B:$B,$A37)+SUMIFS(SÚBOJE!$I:$I,SÚBOJE!$A:$A,H$2,SÚBOJE!$C:$C,$A37)</f>
        <v>0</v>
      </c>
      <c r="I37" s="16">
        <f ca="1">SUMIFS(SÚBOJE!$H:$H,SÚBOJE!$A:$A,I$2,SÚBOJE!$B:$B,$A37)+SUMIFS(SÚBOJE!$I:$I,SÚBOJE!$A:$A,I$2,SÚBOJE!$C:$C,$A37)</f>
        <v>1.5</v>
      </c>
      <c r="J37" s="16">
        <f ca="1">SUMIFS(SÚBOJE!$H:$H,SÚBOJE!$A:$A,J$2,SÚBOJE!$B:$B,$A37)+SUMIFS(SÚBOJE!$I:$I,SÚBOJE!$A:$A,J$2,SÚBOJE!$C:$C,$A37)</f>
        <v>3</v>
      </c>
      <c r="K37" s="15">
        <f t="shared" ca="1" si="1"/>
        <v>9</v>
      </c>
      <c r="L37" s="10">
        <f ca="1">COUNTIFS(SÚBOJE!$B:$B,$A37,SÚBOJE!$H:$H,3)+COUNTIFS(SÚBOJE!$C:$C,$A37,SÚBOJE!$I:$I,3)</f>
        <v>2</v>
      </c>
      <c r="M37" s="10">
        <f ca="1">COUNTIFS(SÚBOJE!$B:$B,$A37,SÚBOJE!$H:$H,1.5)+COUNTIFS(SÚBOJE!$C:$C,$A37,SÚBOJE!$I:$I,1.5)</f>
        <v>2</v>
      </c>
      <c r="N37" s="10">
        <f>SUMIF(TABULKA!$A$3:$A$52,$A37,TABULKA!$K$3:$K$52)</f>
        <v>9</v>
      </c>
    </row>
    <row r="38" spans="1:14" x14ac:dyDescent="0.25">
      <c r="A38" s="5">
        <v>36</v>
      </c>
      <c r="B38" s="12" t="str">
        <f>IF(A38&lt;=ZREBOVANIE!$M$1,VLOOKUP(A38,RYBARI!A:C,3,0),"x")</f>
        <v>Hrivňák Ivan</v>
      </c>
      <c r="C38" s="16">
        <f ca="1">SUMIFS(SÚBOJE!$H:$H,SÚBOJE!$A:$A,C$2,SÚBOJE!$B:$B,$A38)+SUMIFS(SÚBOJE!$I:$I,SÚBOJE!$A:$A,C$2,SÚBOJE!$C:$C,$A38)</f>
        <v>3</v>
      </c>
      <c r="D38" s="16">
        <f ca="1">SUMIFS(SÚBOJE!$H:$H,SÚBOJE!$A:$A,D$2,SÚBOJE!$B:$B,$A38)+SUMIFS(SÚBOJE!$I:$I,SÚBOJE!$A:$A,D$2,SÚBOJE!$C:$C,$A38)</f>
        <v>0</v>
      </c>
      <c r="E38" s="16">
        <f ca="1">SUMIFS(SÚBOJE!$H:$H,SÚBOJE!$A:$A,E$2,SÚBOJE!$B:$B,$A38)+SUMIFS(SÚBOJE!$I:$I,SÚBOJE!$A:$A,E$2,SÚBOJE!$C:$C,$A38)</f>
        <v>3</v>
      </c>
      <c r="F38" s="16">
        <f ca="1">SUMIFS(SÚBOJE!$H:$H,SÚBOJE!$A:$A,F$2,SÚBOJE!$B:$B,$A38)+SUMIFS(SÚBOJE!$I:$I,SÚBOJE!$A:$A,F$2,SÚBOJE!$C:$C,$A38)</f>
        <v>1.5</v>
      </c>
      <c r="G38" s="16">
        <f ca="1">SUMIFS(SÚBOJE!$H:$H,SÚBOJE!$A:$A,G$2,SÚBOJE!$B:$B,$A38)+SUMIFS(SÚBOJE!$I:$I,SÚBOJE!$A:$A,G$2,SÚBOJE!$C:$C,$A38)</f>
        <v>0</v>
      </c>
      <c r="H38" s="16">
        <f ca="1">SUMIFS(SÚBOJE!$H:$H,SÚBOJE!$A:$A,H$2,SÚBOJE!$B:$B,$A38)+SUMIFS(SÚBOJE!$I:$I,SÚBOJE!$A:$A,H$2,SÚBOJE!$C:$C,$A38)</f>
        <v>0</v>
      </c>
      <c r="I38" s="16">
        <f ca="1">SUMIFS(SÚBOJE!$H:$H,SÚBOJE!$A:$A,I$2,SÚBOJE!$B:$B,$A38)+SUMIFS(SÚBOJE!$I:$I,SÚBOJE!$A:$A,I$2,SÚBOJE!$C:$C,$A38)</f>
        <v>0</v>
      </c>
      <c r="J38" s="16">
        <f ca="1">SUMIFS(SÚBOJE!$H:$H,SÚBOJE!$A:$A,J$2,SÚBOJE!$B:$B,$A38)+SUMIFS(SÚBOJE!$I:$I,SÚBOJE!$A:$A,J$2,SÚBOJE!$C:$C,$A38)</f>
        <v>1.5</v>
      </c>
      <c r="K38" s="15">
        <f t="shared" ca="1" si="1"/>
        <v>9</v>
      </c>
      <c r="L38" s="10">
        <f ca="1">COUNTIFS(SÚBOJE!$B:$B,$A38,SÚBOJE!$H:$H,3)+COUNTIFS(SÚBOJE!$C:$C,$A38,SÚBOJE!$I:$I,3)</f>
        <v>2</v>
      </c>
      <c r="M38" s="10">
        <f ca="1">COUNTIFS(SÚBOJE!$B:$B,$A38,SÚBOJE!$H:$H,1.5)+COUNTIFS(SÚBOJE!$C:$C,$A38,SÚBOJE!$I:$I,1.5)</f>
        <v>2</v>
      </c>
      <c r="N38" s="10">
        <f>SUMIF(TABULKA!$A$3:$A$52,$A38,TABULKA!$K$3:$K$52)</f>
        <v>9</v>
      </c>
    </row>
    <row r="39" spans="1:14" x14ac:dyDescent="0.25">
      <c r="A39" s="5">
        <v>34</v>
      </c>
      <c r="B39" s="12" t="str">
        <f>IF(A39&lt;=ZREBOVANIE!$M$1,VLOOKUP(A39,RYBARI!A:C,3,0),"x")</f>
        <v>Pavlíček Ľuboš</v>
      </c>
      <c r="C39" s="16">
        <f ca="1">SUMIFS(SÚBOJE!$H:$H,SÚBOJE!$A:$A,C$2,SÚBOJE!$B:$B,$A39)+SUMIFS(SÚBOJE!$I:$I,SÚBOJE!$A:$A,C$2,SÚBOJE!$C:$C,$A39)</f>
        <v>1.5</v>
      </c>
      <c r="D39" s="16">
        <f ca="1">SUMIFS(SÚBOJE!$H:$H,SÚBOJE!$A:$A,D$2,SÚBOJE!$B:$B,$A39)+SUMIFS(SÚBOJE!$I:$I,SÚBOJE!$A:$A,D$2,SÚBOJE!$C:$C,$A39)</f>
        <v>0</v>
      </c>
      <c r="E39" s="16">
        <f ca="1">SUMIFS(SÚBOJE!$H:$H,SÚBOJE!$A:$A,E$2,SÚBOJE!$B:$B,$A39)+SUMIFS(SÚBOJE!$I:$I,SÚBOJE!$A:$A,E$2,SÚBOJE!$C:$C,$A39)</f>
        <v>1.5</v>
      </c>
      <c r="F39" s="16">
        <f ca="1">SUMIFS(SÚBOJE!$H:$H,SÚBOJE!$A:$A,F$2,SÚBOJE!$B:$B,$A39)+SUMIFS(SÚBOJE!$I:$I,SÚBOJE!$A:$A,F$2,SÚBOJE!$C:$C,$A39)</f>
        <v>0</v>
      </c>
      <c r="G39" s="16">
        <f ca="1">SUMIFS(SÚBOJE!$H:$H,SÚBOJE!$A:$A,G$2,SÚBOJE!$B:$B,$A39)+SUMIFS(SÚBOJE!$I:$I,SÚBOJE!$A:$A,G$2,SÚBOJE!$C:$C,$A39)</f>
        <v>1.5</v>
      </c>
      <c r="H39" s="16">
        <f ca="1">SUMIFS(SÚBOJE!$H:$H,SÚBOJE!$A:$A,H$2,SÚBOJE!$B:$B,$A39)+SUMIFS(SÚBOJE!$I:$I,SÚBOJE!$A:$A,H$2,SÚBOJE!$C:$C,$A39)</f>
        <v>1.5</v>
      </c>
      <c r="I39" s="16">
        <f ca="1">SUMIFS(SÚBOJE!$H:$H,SÚBOJE!$A:$A,I$2,SÚBOJE!$B:$B,$A39)+SUMIFS(SÚBOJE!$I:$I,SÚBOJE!$A:$A,I$2,SÚBOJE!$C:$C,$A39)</f>
        <v>0</v>
      </c>
      <c r="J39" s="16">
        <f ca="1">SUMIFS(SÚBOJE!$H:$H,SÚBOJE!$A:$A,J$2,SÚBOJE!$B:$B,$A39)+SUMIFS(SÚBOJE!$I:$I,SÚBOJE!$A:$A,J$2,SÚBOJE!$C:$C,$A39)</f>
        <v>3</v>
      </c>
      <c r="K39" s="15">
        <f t="shared" ca="1" si="1"/>
        <v>9</v>
      </c>
      <c r="L39" s="10">
        <f ca="1">COUNTIFS(SÚBOJE!$B:$B,$A39,SÚBOJE!$H:$H,3)+COUNTIFS(SÚBOJE!$C:$C,$A39,SÚBOJE!$I:$I,3)</f>
        <v>1</v>
      </c>
      <c r="M39" s="10">
        <f ca="1">COUNTIFS(SÚBOJE!$B:$B,$A39,SÚBOJE!$H:$H,1.5)+COUNTIFS(SÚBOJE!$C:$C,$A39,SÚBOJE!$I:$I,1.5)</f>
        <v>4</v>
      </c>
      <c r="N39" s="10">
        <f>SUMIF(TABULKA!$A$3:$A$52,$A39,TABULKA!$K$3:$K$52)</f>
        <v>14</v>
      </c>
    </row>
    <row r="40" spans="1:14" x14ac:dyDescent="0.25">
      <c r="A40" s="5">
        <v>8</v>
      </c>
      <c r="B40" s="12" t="str">
        <f>IF(A40&lt;=ZREBOVANIE!$M$1,VLOOKUP(A40,RYBARI!A:C,3,0),"x")</f>
        <v>Kochan Ladislav</v>
      </c>
      <c r="C40" s="16">
        <f ca="1">SUMIFS(SÚBOJE!$H:$H,SÚBOJE!$A:$A,C$2,SÚBOJE!$B:$B,$A40)+SUMIFS(SÚBOJE!$I:$I,SÚBOJE!$A:$A,C$2,SÚBOJE!$C:$C,$A40)</f>
        <v>3</v>
      </c>
      <c r="D40" s="16">
        <f ca="1">SUMIFS(SÚBOJE!$H:$H,SÚBOJE!$A:$A,D$2,SÚBOJE!$B:$B,$A40)+SUMIFS(SÚBOJE!$I:$I,SÚBOJE!$A:$A,D$2,SÚBOJE!$C:$C,$A40)</f>
        <v>1</v>
      </c>
      <c r="E40" s="16">
        <f ca="1">SUMIFS(SÚBOJE!$H:$H,SÚBOJE!$A:$A,E$2,SÚBOJE!$B:$B,$A40)+SUMIFS(SÚBOJE!$I:$I,SÚBOJE!$A:$A,E$2,SÚBOJE!$C:$C,$A40)</f>
        <v>0</v>
      </c>
      <c r="F40" s="16">
        <f ca="1">SUMIFS(SÚBOJE!$H:$H,SÚBOJE!$A:$A,F$2,SÚBOJE!$B:$B,$A40)+SUMIFS(SÚBOJE!$I:$I,SÚBOJE!$A:$A,F$2,SÚBOJE!$C:$C,$A40)</f>
        <v>1.5</v>
      </c>
      <c r="G40" s="16">
        <f ca="1">SUMIFS(SÚBOJE!$H:$H,SÚBOJE!$A:$A,G$2,SÚBOJE!$B:$B,$A40)+SUMIFS(SÚBOJE!$I:$I,SÚBOJE!$A:$A,G$2,SÚBOJE!$C:$C,$A40)</f>
        <v>0</v>
      </c>
      <c r="H40" s="16">
        <f ca="1">SUMIFS(SÚBOJE!$H:$H,SÚBOJE!$A:$A,H$2,SÚBOJE!$B:$B,$A40)+SUMIFS(SÚBOJE!$I:$I,SÚBOJE!$A:$A,H$2,SÚBOJE!$C:$C,$A40)</f>
        <v>0</v>
      </c>
      <c r="I40" s="16">
        <f ca="1">SUMIFS(SÚBOJE!$H:$H,SÚBOJE!$A:$A,I$2,SÚBOJE!$B:$B,$A40)+SUMIFS(SÚBOJE!$I:$I,SÚBOJE!$A:$A,I$2,SÚBOJE!$C:$C,$A40)</f>
        <v>0</v>
      </c>
      <c r="J40" s="16">
        <f ca="1">SUMIFS(SÚBOJE!$H:$H,SÚBOJE!$A:$A,J$2,SÚBOJE!$B:$B,$A40)+SUMIFS(SÚBOJE!$I:$I,SÚBOJE!$A:$A,J$2,SÚBOJE!$C:$C,$A40)</f>
        <v>3</v>
      </c>
      <c r="K40" s="15">
        <f t="shared" ca="1" si="1"/>
        <v>8.5</v>
      </c>
      <c r="L40" s="10">
        <f ca="1">COUNTIFS(SÚBOJE!$B:$B,$A40,SÚBOJE!$H:$H,3)+COUNTIFS(SÚBOJE!$C:$C,$A40,SÚBOJE!$I:$I,3)</f>
        <v>2</v>
      </c>
      <c r="M40" s="10">
        <f ca="1">COUNTIFS(SÚBOJE!$B:$B,$A40,SÚBOJE!$H:$H,1.5)+COUNTIFS(SÚBOJE!$C:$C,$A40,SÚBOJE!$I:$I,1.5)</f>
        <v>1</v>
      </c>
      <c r="N40" s="10">
        <f>SUMIF(TABULKA!$A$3:$A$52,$A40,TABULKA!$K$3:$K$52)</f>
        <v>11</v>
      </c>
    </row>
    <row r="41" spans="1:14" x14ac:dyDescent="0.25">
      <c r="A41" s="5">
        <v>23</v>
      </c>
      <c r="B41" s="12" t="str">
        <f>IF(A41&lt;=ZREBOVANIE!$M$1,VLOOKUP(A41,RYBARI!A:C,3,0),"x")</f>
        <v>Beňo Gabriel</v>
      </c>
      <c r="C41" s="16">
        <f ca="1">SUMIFS(SÚBOJE!$H:$H,SÚBOJE!$A:$A,C$2,SÚBOJE!$B:$B,$A41)+SUMIFS(SÚBOJE!$I:$I,SÚBOJE!$A:$A,C$2,SÚBOJE!$C:$C,$A41)</f>
        <v>0</v>
      </c>
      <c r="D41" s="16">
        <f ca="1">SUMIFS(SÚBOJE!$H:$H,SÚBOJE!$A:$A,D$2,SÚBOJE!$B:$B,$A41)+SUMIFS(SÚBOJE!$I:$I,SÚBOJE!$A:$A,D$2,SÚBOJE!$C:$C,$A41)</f>
        <v>0</v>
      </c>
      <c r="E41" s="16">
        <f ca="1">SUMIFS(SÚBOJE!$H:$H,SÚBOJE!$A:$A,E$2,SÚBOJE!$B:$B,$A41)+SUMIFS(SÚBOJE!$I:$I,SÚBOJE!$A:$A,E$2,SÚBOJE!$C:$C,$A41)</f>
        <v>0</v>
      </c>
      <c r="F41" s="16">
        <f ca="1">SUMIFS(SÚBOJE!$H:$H,SÚBOJE!$A:$A,F$2,SÚBOJE!$B:$B,$A41)+SUMIFS(SÚBOJE!$I:$I,SÚBOJE!$A:$A,F$2,SÚBOJE!$C:$C,$A41)</f>
        <v>0</v>
      </c>
      <c r="G41" s="16">
        <f ca="1">SUMIFS(SÚBOJE!$H:$H,SÚBOJE!$A:$A,G$2,SÚBOJE!$B:$B,$A41)+SUMIFS(SÚBOJE!$I:$I,SÚBOJE!$A:$A,G$2,SÚBOJE!$C:$C,$A41)</f>
        <v>1.5</v>
      </c>
      <c r="H41" s="16">
        <f ca="1">SUMIFS(SÚBOJE!$H:$H,SÚBOJE!$A:$A,H$2,SÚBOJE!$B:$B,$A41)+SUMIFS(SÚBOJE!$I:$I,SÚBOJE!$A:$A,H$2,SÚBOJE!$C:$C,$A41)</f>
        <v>0</v>
      </c>
      <c r="I41" s="16">
        <f ca="1">SUMIFS(SÚBOJE!$H:$H,SÚBOJE!$A:$A,I$2,SÚBOJE!$B:$B,$A41)+SUMIFS(SÚBOJE!$I:$I,SÚBOJE!$A:$A,I$2,SÚBOJE!$C:$C,$A41)</f>
        <v>3</v>
      </c>
      <c r="J41" s="16">
        <f ca="1">SUMIFS(SÚBOJE!$H:$H,SÚBOJE!$A:$A,J$2,SÚBOJE!$B:$B,$A41)+SUMIFS(SÚBOJE!$I:$I,SÚBOJE!$A:$A,J$2,SÚBOJE!$C:$C,$A41)</f>
        <v>3</v>
      </c>
      <c r="K41" s="15">
        <f t="shared" ca="1" si="1"/>
        <v>7.5</v>
      </c>
      <c r="L41" s="10">
        <f ca="1">COUNTIFS(SÚBOJE!$B:$B,$A41,SÚBOJE!$H:$H,3)+COUNTIFS(SÚBOJE!$C:$C,$A41,SÚBOJE!$I:$I,3)</f>
        <v>2</v>
      </c>
      <c r="M41" s="10">
        <f ca="1">COUNTIFS(SÚBOJE!$B:$B,$A41,SÚBOJE!$H:$H,1.5)+COUNTIFS(SÚBOJE!$C:$C,$A41,SÚBOJE!$I:$I,1.5)</f>
        <v>1</v>
      </c>
      <c r="N41" s="10">
        <f>SUMIF(TABULKA!$A$3:$A$52,$A41,TABULKA!$K$3:$K$52)</f>
        <v>15</v>
      </c>
    </row>
    <row r="42" spans="1:14" x14ac:dyDescent="0.25">
      <c r="A42" s="5">
        <v>44</v>
      </c>
      <c r="B42" s="12" t="str">
        <f>IF(A42&lt;=ZREBOVANIE!$M$1,VLOOKUP(A42,RYBARI!A:C,3,0),"x")</f>
        <v>Pisarovič Erik</v>
      </c>
      <c r="C42" s="16">
        <f ca="1">SUMIFS(SÚBOJE!$H:$H,SÚBOJE!$A:$A,C$2,SÚBOJE!$B:$B,$A42)+SUMIFS(SÚBOJE!$I:$I,SÚBOJE!$A:$A,C$2,SÚBOJE!$C:$C,$A42)</f>
        <v>0</v>
      </c>
      <c r="D42" s="16">
        <f ca="1">SUMIFS(SÚBOJE!$H:$H,SÚBOJE!$A:$A,D$2,SÚBOJE!$B:$B,$A42)+SUMIFS(SÚBOJE!$I:$I,SÚBOJE!$A:$A,D$2,SÚBOJE!$C:$C,$A42)</f>
        <v>0</v>
      </c>
      <c r="E42" s="16">
        <f ca="1">SUMIFS(SÚBOJE!$H:$H,SÚBOJE!$A:$A,E$2,SÚBOJE!$B:$B,$A42)+SUMIFS(SÚBOJE!$I:$I,SÚBOJE!$A:$A,E$2,SÚBOJE!$C:$C,$A42)</f>
        <v>0</v>
      </c>
      <c r="F42" s="16">
        <f ca="1">SUMIFS(SÚBOJE!$H:$H,SÚBOJE!$A:$A,F$2,SÚBOJE!$B:$B,$A42)+SUMIFS(SÚBOJE!$I:$I,SÚBOJE!$A:$A,F$2,SÚBOJE!$C:$C,$A42)</f>
        <v>0</v>
      </c>
      <c r="G42" s="16">
        <f ca="1">SUMIFS(SÚBOJE!$H:$H,SÚBOJE!$A:$A,G$2,SÚBOJE!$B:$B,$A42)+SUMIFS(SÚBOJE!$I:$I,SÚBOJE!$A:$A,G$2,SÚBOJE!$C:$C,$A42)</f>
        <v>3</v>
      </c>
      <c r="H42" s="16">
        <f ca="1">SUMIFS(SÚBOJE!$H:$H,SÚBOJE!$A:$A,H$2,SÚBOJE!$B:$B,$A42)+SUMIFS(SÚBOJE!$I:$I,SÚBOJE!$A:$A,H$2,SÚBOJE!$C:$C,$A42)</f>
        <v>1.5</v>
      </c>
      <c r="I42" s="16">
        <f ca="1">SUMIFS(SÚBOJE!$H:$H,SÚBOJE!$A:$A,I$2,SÚBOJE!$B:$B,$A42)+SUMIFS(SÚBOJE!$I:$I,SÚBOJE!$A:$A,I$2,SÚBOJE!$C:$C,$A42)</f>
        <v>3</v>
      </c>
      <c r="J42" s="16">
        <f ca="1">SUMIFS(SÚBOJE!$H:$H,SÚBOJE!$A:$A,J$2,SÚBOJE!$B:$B,$A42)+SUMIFS(SÚBOJE!$I:$I,SÚBOJE!$A:$A,J$2,SÚBOJE!$C:$C,$A42)</f>
        <v>0</v>
      </c>
      <c r="K42" s="15">
        <f t="shared" ca="1" si="1"/>
        <v>7.5</v>
      </c>
      <c r="L42" s="10">
        <f ca="1">COUNTIFS(SÚBOJE!$B:$B,$A42,SÚBOJE!$H:$H,3)+COUNTIFS(SÚBOJE!$C:$C,$A42,SÚBOJE!$I:$I,3)</f>
        <v>2</v>
      </c>
      <c r="M42" s="10">
        <f ca="1">COUNTIFS(SÚBOJE!$B:$B,$A42,SÚBOJE!$H:$H,1.5)+COUNTIFS(SÚBOJE!$C:$C,$A42,SÚBOJE!$I:$I,1.5)</f>
        <v>1</v>
      </c>
      <c r="N42" s="10">
        <f>SUMIF(TABULKA!$A$3:$A$52,$A42,TABULKA!$K$3:$K$52)</f>
        <v>13</v>
      </c>
    </row>
    <row r="43" spans="1:14" x14ac:dyDescent="0.25">
      <c r="A43" s="5">
        <v>19</v>
      </c>
      <c r="B43" s="12" t="str">
        <f>IF(A43&lt;=ZREBOVANIE!$M$1,VLOOKUP(A43,RYBARI!A:C,3,0),"x")</f>
        <v>Hornák Filip</v>
      </c>
      <c r="C43" s="16">
        <f ca="1">SUMIFS(SÚBOJE!$H:$H,SÚBOJE!$A:$A,C$2,SÚBOJE!$B:$B,$A43)+SUMIFS(SÚBOJE!$I:$I,SÚBOJE!$A:$A,C$2,SÚBOJE!$C:$C,$A43)</f>
        <v>0</v>
      </c>
      <c r="D43" s="16">
        <f ca="1">SUMIFS(SÚBOJE!$H:$H,SÚBOJE!$A:$A,D$2,SÚBOJE!$B:$B,$A43)+SUMIFS(SÚBOJE!$I:$I,SÚBOJE!$A:$A,D$2,SÚBOJE!$C:$C,$A43)</f>
        <v>3</v>
      </c>
      <c r="E43" s="16">
        <f ca="1">SUMIFS(SÚBOJE!$H:$H,SÚBOJE!$A:$A,E$2,SÚBOJE!$B:$B,$A43)+SUMIFS(SÚBOJE!$I:$I,SÚBOJE!$A:$A,E$2,SÚBOJE!$C:$C,$A43)</f>
        <v>0</v>
      </c>
      <c r="F43" s="16">
        <f ca="1">SUMIFS(SÚBOJE!$H:$H,SÚBOJE!$A:$A,F$2,SÚBOJE!$B:$B,$A43)+SUMIFS(SÚBOJE!$I:$I,SÚBOJE!$A:$A,F$2,SÚBOJE!$C:$C,$A43)</f>
        <v>1.5</v>
      </c>
      <c r="G43" s="16">
        <f ca="1">SUMIFS(SÚBOJE!$H:$H,SÚBOJE!$A:$A,G$2,SÚBOJE!$B:$B,$A43)+SUMIFS(SÚBOJE!$I:$I,SÚBOJE!$A:$A,G$2,SÚBOJE!$C:$C,$A43)</f>
        <v>3</v>
      </c>
      <c r="H43" s="16">
        <f ca="1">SUMIFS(SÚBOJE!$H:$H,SÚBOJE!$A:$A,H$2,SÚBOJE!$B:$B,$A43)+SUMIFS(SÚBOJE!$I:$I,SÚBOJE!$A:$A,H$2,SÚBOJE!$C:$C,$A43)</f>
        <v>0</v>
      </c>
      <c r="I43" s="16">
        <f ca="1">SUMIFS(SÚBOJE!$H:$H,SÚBOJE!$A:$A,I$2,SÚBOJE!$B:$B,$A43)+SUMIFS(SÚBOJE!$I:$I,SÚBOJE!$A:$A,I$2,SÚBOJE!$C:$C,$A43)</f>
        <v>0</v>
      </c>
      <c r="J43" s="16">
        <f ca="1">SUMIFS(SÚBOJE!$H:$H,SÚBOJE!$A:$A,J$2,SÚBOJE!$B:$B,$A43)+SUMIFS(SÚBOJE!$I:$I,SÚBOJE!$A:$A,J$2,SÚBOJE!$C:$C,$A43)</f>
        <v>0</v>
      </c>
      <c r="K43" s="15">
        <f t="shared" ca="1" si="1"/>
        <v>7.5</v>
      </c>
      <c r="L43" s="10">
        <f ca="1">COUNTIFS(SÚBOJE!$B:$B,$A43,SÚBOJE!$H:$H,3)+COUNTIFS(SÚBOJE!$C:$C,$A43,SÚBOJE!$I:$I,3)</f>
        <v>2</v>
      </c>
      <c r="M43" s="10">
        <f ca="1">COUNTIFS(SÚBOJE!$B:$B,$A43,SÚBOJE!$H:$H,1.5)+COUNTIFS(SÚBOJE!$C:$C,$A43,SÚBOJE!$I:$I,1.5)</f>
        <v>1</v>
      </c>
      <c r="N43" s="10">
        <f>SUMIF(TABULKA!$A$3:$A$52,$A43,TABULKA!$K$3:$K$52)</f>
        <v>5</v>
      </c>
    </row>
    <row r="44" spans="1:14" x14ac:dyDescent="0.25">
      <c r="A44" s="5">
        <v>31</v>
      </c>
      <c r="B44" s="12" t="str">
        <f>IF(A44&lt;=ZREBOVANIE!$M$1,VLOOKUP(A44,RYBARI!A:C,3,0),"x")</f>
        <v>Sýkora Jozef</v>
      </c>
      <c r="C44" s="16">
        <f ca="1">SUMIFS(SÚBOJE!$H:$H,SÚBOJE!$A:$A,C$2,SÚBOJE!$B:$B,$A44)+SUMIFS(SÚBOJE!$I:$I,SÚBOJE!$A:$A,C$2,SÚBOJE!$C:$C,$A44)</f>
        <v>0</v>
      </c>
      <c r="D44" s="16">
        <f ca="1">SUMIFS(SÚBOJE!$H:$H,SÚBOJE!$A:$A,D$2,SÚBOJE!$B:$B,$A44)+SUMIFS(SÚBOJE!$I:$I,SÚBOJE!$A:$A,D$2,SÚBOJE!$C:$C,$A44)</f>
        <v>0</v>
      </c>
      <c r="E44" s="16">
        <f ca="1">SUMIFS(SÚBOJE!$H:$H,SÚBOJE!$A:$A,E$2,SÚBOJE!$B:$B,$A44)+SUMIFS(SÚBOJE!$I:$I,SÚBOJE!$A:$A,E$2,SÚBOJE!$C:$C,$A44)</f>
        <v>0</v>
      </c>
      <c r="F44" s="16">
        <f ca="1">SUMIFS(SÚBOJE!$H:$H,SÚBOJE!$A:$A,F$2,SÚBOJE!$B:$B,$A44)+SUMIFS(SÚBOJE!$I:$I,SÚBOJE!$A:$A,F$2,SÚBOJE!$C:$C,$A44)</f>
        <v>0</v>
      </c>
      <c r="G44" s="16">
        <f ca="1">SUMIFS(SÚBOJE!$H:$H,SÚBOJE!$A:$A,G$2,SÚBOJE!$B:$B,$A44)+SUMIFS(SÚBOJE!$I:$I,SÚBOJE!$A:$A,G$2,SÚBOJE!$C:$C,$A44)</f>
        <v>1.5</v>
      </c>
      <c r="H44" s="16">
        <f ca="1">SUMIFS(SÚBOJE!$H:$H,SÚBOJE!$A:$A,H$2,SÚBOJE!$B:$B,$A44)+SUMIFS(SÚBOJE!$I:$I,SÚBOJE!$A:$A,H$2,SÚBOJE!$C:$C,$A44)</f>
        <v>0</v>
      </c>
      <c r="I44" s="16">
        <f ca="1">SUMIFS(SÚBOJE!$H:$H,SÚBOJE!$A:$A,I$2,SÚBOJE!$B:$B,$A44)+SUMIFS(SÚBOJE!$I:$I,SÚBOJE!$A:$A,I$2,SÚBOJE!$C:$C,$A44)</f>
        <v>3</v>
      </c>
      <c r="J44" s="16">
        <f ca="1">SUMIFS(SÚBOJE!$H:$H,SÚBOJE!$A:$A,J$2,SÚBOJE!$B:$B,$A44)+SUMIFS(SÚBOJE!$I:$I,SÚBOJE!$A:$A,J$2,SÚBOJE!$C:$C,$A44)</f>
        <v>1.5</v>
      </c>
      <c r="K44" s="15">
        <f t="shared" ca="1" si="1"/>
        <v>6</v>
      </c>
      <c r="L44" s="10">
        <f ca="1">COUNTIFS(SÚBOJE!$B:$B,$A44,SÚBOJE!$H:$H,3)+COUNTIFS(SÚBOJE!$C:$C,$A44,SÚBOJE!$I:$I,3)</f>
        <v>1</v>
      </c>
      <c r="M44" s="10">
        <f ca="1">COUNTIFS(SÚBOJE!$B:$B,$A44,SÚBOJE!$H:$H,1.5)+COUNTIFS(SÚBOJE!$C:$C,$A44,SÚBOJE!$I:$I,1.5)</f>
        <v>2</v>
      </c>
      <c r="N44" s="10">
        <f>SUMIF(TABULKA!$A$3:$A$52,$A44,TABULKA!$K$3:$K$52)</f>
        <v>7</v>
      </c>
    </row>
    <row r="45" spans="1:14" x14ac:dyDescent="0.25">
      <c r="A45" s="5">
        <v>33</v>
      </c>
      <c r="B45" s="12" t="str">
        <f>IF(A45&lt;=ZREBOVANIE!$M$1,VLOOKUP(A45,RYBARI!A:C,3,0),"x")</f>
        <v>Florek Tomáš</v>
      </c>
      <c r="C45" s="16">
        <f ca="1">SUMIFS(SÚBOJE!$H:$H,SÚBOJE!$A:$A,C$2,SÚBOJE!$B:$B,$A45)+SUMIFS(SÚBOJE!$I:$I,SÚBOJE!$A:$A,C$2,SÚBOJE!$C:$C,$A45)</f>
        <v>1.5</v>
      </c>
      <c r="D45" s="16">
        <f ca="1">SUMIFS(SÚBOJE!$H:$H,SÚBOJE!$A:$A,D$2,SÚBOJE!$B:$B,$A45)+SUMIFS(SÚBOJE!$I:$I,SÚBOJE!$A:$A,D$2,SÚBOJE!$C:$C,$A45)</f>
        <v>0</v>
      </c>
      <c r="E45" s="16">
        <f ca="1">SUMIFS(SÚBOJE!$H:$H,SÚBOJE!$A:$A,E$2,SÚBOJE!$B:$B,$A45)+SUMIFS(SÚBOJE!$I:$I,SÚBOJE!$A:$A,E$2,SÚBOJE!$C:$C,$A45)</f>
        <v>0</v>
      </c>
      <c r="F45" s="16">
        <f ca="1">SUMIFS(SÚBOJE!$H:$H,SÚBOJE!$A:$A,F$2,SÚBOJE!$B:$B,$A45)+SUMIFS(SÚBOJE!$I:$I,SÚBOJE!$A:$A,F$2,SÚBOJE!$C:$C,$A45)</f>
        <v>0</v>
      </c>
      <c r="G45" s="16">
        <f ca="1">SUMIFS(SÚBOJE!$H:$H,SÚBOJE!$A:$A,G$2,SÚBOJE!$B:$B,$A45)+SUMIFS(SÚBOJE!$I:$I,SÚBOJE!$A:$A,G$2,SÚBOJE!$C:$C,$A45)</f>
        <v>1.5</v>
      </c>
      <c r="H45" s="16">
        <f ca="1">SUMIFS(SÚBOJE!$H:$H,SÚBOJE!$A:$A,H$2,SÚBOJE!$B:$B,$A45)+SUMIFS(SÚBOJE!$I:$I,SÚBOJE!$A:$A,H$2,SÚBOJE!$C:$C,$A45)</f>
        <v>1</v>
      </c>
      <c r="I45" s="16">
        <f ca="1">SUMIFS(SÚBOJE!$H:$H,SÚBOJE!$A:$A,I$2,SÚBOJE!$B:$B,$A45)+SUMIFS(SÚBOJE!$I:$I,SÚBOJE!$A:$A,I$2,SÚBOJE!$C:$C,$A45)</f>
        <v>0</v>
      </c>
      <c r="J45" s="16">
        <f ca="1">SUMIFS(SÚBOJE!$H:$H,SÚBOJE!$A:$A,J$2,SÚBOJE!$B:$B,$A45)+SUMIFS(SÚBOJE!$I:$I,SÚBOJE!$A:$A,J$2,SÚBOJE!$C:$C,$A45)</f>
        <v>0</v>
      </c>
      <c r="K45" s="15">
        <f t="shared" ca="1" si="1"/>
        <v>4</v>
      </c>
      <c r="L45" s="10">
        <f ca="1">COUNTIFS(SÚBOJE!$B:$B,$A45,SÚBOJE!$H:$H,3)+COUNTIFS(SÚBOJE!$C:$C,$A45,SÚBOJE!$I:$I,3)</f>
        <v>0</v>
      </c>
      <c r="M45" s="10">
        <f ca="1">COUNTIFS(SÚBOJE!$B:$B,$A45,SÚBOJE!$H:$H,1.5)+COUNTIFS(SÚBOJE!$C:$C,$A45,SÚBOJE!$I:$I,1.5)</f>
        <v>2</v>
      </c>
      <c r="N45" s="10">
        <f>SUMIF(TABULKA!$A$3:$A$52,$A45,TABULKA!$K$3:$K$52)</f>
        <v>11</v>
      </c>
    </row>
    <row r="46" spans="1:14" x14ac:dyDescent="0.25">
      <c r="A46" s="5">
        <v>17</v>
      </c>
      <c r="B46" s="12" t="str">
        <f>IF(A46&lt;=ZREBOVANIE!$M$1,VLOOKUP(A46,RYBARI!A:C,3,0),"x")</f>
        <v>Onofrej Ivan</v>
      </c>
      <c r="C46" s="16">
        <f ca="1">SUMIFS(SÚBOJE!$H:$H,SÚBOJE!$A:$A,C$2,SÚBOJE!$B:$B,$A46)+SUMIFS(SÚBOJE!$I:$I,SÚBOJE!$A:$A,C$2,SÚBOJE!$C:$C,$A46)</f>
        <v>0</v>
      </c>
      <c r="D46" s="16">
        <f ca="1">SUMIFS(SÚBOJE!$H:$H,SÚBOJE!$A:$A,D$2,SÚBOJE!$B:$B,$A46)+SUMIFS(SÚBOJE!$I:$I,SÚBOJE!$A:$A,D$2,SÚBOJE!$C:$C,$A46)</f>
        <v>0</v>
      </c>
      <c r="E46" s="16">
        <f ca="1">SUMIFS(SÚBOJE!$H:$H,SÚBOJE!$A:$A,E$2,SÚBOJE!$B:$B,$A46)+SUMIFS(SÚBOJE!$I:$I,SÚBOJE!$A:$A,E$2,SÚBOJE!$C:$C,$A46)</f>
        <v>0</v>
      </c>
      <c r="F46" s="16">
        <f ca="1">SUMIFS(SÚBOJE!$H:$H,SÚBOJE!$A:$A,F$2,SÚBOJE!$B:$B,$A46)+SUMIFS(SÚBOJE!$I:$I,SÚBOJE!$A:$A,F$2,SÚBOJE!$C:$C,$A46)</f>
        <v>0</v>
      </c>
      <c r="G46" s="16">
        <f ca="1">SUMIFS(SÚBOJE!$H:$H,SÚBOJE!$A:$A,G$2,SÚBOJE!$B:$B,$A46)+SUMIFS(SÚBOJE!$I:$I,SÚBOJE!$A:$A,G$2,SÚBOJE!$C:$C,$A46)</f>
        <v>1.5</v>
      </c>
      <c r="H46" s="16">
        <f ca="1">SUMIFS(SÚBOJE!$H:$H,SÚBOJE!$A:$A,H$2,SÚBOJE!$B:$B,$A46)+SUMIFS(SÚBOJE!$I:$I,SÚBOJE!$A:$A,H$2,SÚBOJE!$C:$C,$A46)</f>
        <v>0</v>
      </c>
      <c r="I46" s="16">
        <f ca="1">SUMIFS(SÚBOJE!$H:$H,SÚBOJE!$A:$A,I$2,SÚBOJE!$B:$B,$A46)+SUMIFS(SÚBOJE!$I:$I,SÚBOJE!$A:$A,I$2,SÚBOJE!$C:$C,$A46)</f>
        <v>1.5</v>
      </c>
      <c r="J46" s="16">
        <f ca="1">SUMIFS(SÚBOJE!$H:$H,SÚBOJE!$A:$A,J$2,SÚBOJE!$B:$B,$A46)+SUMIFS(SÚBOJE!$I:$I,SÚBOJE!$A:$A,J$2,SÚBOJE!$C:$C,$A46)</f>
        <v>0</v>
      </c>
      <c r="K46" s="15">
        <f t="shared" ca="1" si="1"/>
        <v>3</v>
      </c>
      <c r="L46" s="10">
        <f ca="1">COUNTIFS(SÚBOJE!$B:$B,$A46,SÚBOJE!$H:$H,3)+COUNTIFS(SÚBOJE!$C:$C,$A46,SÚBOJE!$I:$I,3)</f>
        <v>0</v>
      </c>
      <c r="M46" s="10">
        <f ca="1">COUNTIFS(SÚBOJE!$B:$B,$A46,SÚBOJE!$H:$H,1.5)+COUNTIFS(SÚBOJE!$C:$C,$A46,SÚBOJE!$I:$I,1.5)</f>
        <v>2</v>
      </c>
      <c r="N46" s="10">
        <f>SUMIF(TABULKA!$A$3:$A$52,$A46,TABULKA!$K$3:$K$52)</f>
        <v>14</v>
      </c>
    </row>
    <row r="47" spans="1:14" x14ac:dyDescent="0.25">
      <c r="A47" s="5">
        <v>37</v>
      </c>
      <c r="B47" s="12" t="str">
        <f>IF(A47&lt;=ZREBOVANIE!$M$1,VLOOKUP(A47,RYBARI!A:C,3,0),"x")</f>
        <v>Mádr Tomáš</v>
      </c>
      <c r="C47" s="16">
        <f ca="1">SUMIFS(SÚBOJE!$H:$H,SÚBOJE!$A:$A,C$2,SÚBOJE!$B:$B,$A47)+SUMIFS(SÚBOJE!$I:$I,SÚBOJE!$A:$A,C$2,SÚBOJE!$C:$C,$A47)</f>
        <v>0</v>
      </c>
      <c r="D47" s="16">
        <f ca="1">SUMIFS(SÚBOJE!$H:$H,SÚBOJE!$A:$A,D$2,SÚBOJE!$B:$B,$A47)+SUMIFS(SÚBOJE!$I:$I,SÚBOJE!$A:$A,D$2,SÚBOJE!$C:$C,$A47)</f>
        <v>0</v>
      </c>
      <c r="E47" s="16">
        <f ca="1">SUMIFS(SÚBOJE!$H:$H,SÚBOJE!$A:$A,E$2,SÚBOJE!$B:$B,$A47)+SUMIFS(SÚBOJE!$I:$I,SÚBOJE!$A:$A,E$2,SÚBOJE!$C:$C,$A47)</f>
        <v>0</v>
      </c>
      <c r="F47" s="16">
        <f ca="1">SUMIFS(SÚBOJE!$H:$H,SÚBOJE!$A:$A,F$2,SÚBOJE!$B:$B,$A47)+SUMIFS(SÚBOJE!$I:$I,SÚBOJE!$A:$A,F$2,SÚBOJE!$C:$C,$A47)</f>
        <v>0</v>
      </c>
      <c r="G47" s="16">
        <f ca="1">SUMIFS(SÚBOJE!$H:$H,SÚBOJE!$A:$A,G$2,SÚBOJE!$B:$B,$A47)+SUMIFS(SÚBOJE!$I:$I,SÚBOJE!$A:$A,G$2,SÚBOJE!$C:$C,$A47)</f>
        <v>0</v>
      </c>
      <c r="H47" s="16">
        <f ca="1">SUMIFS(SÚBOJE!$H:$H,SÚBOJE!$A:$A,H$2,SÚBOJE!$B:$B,$A47)+SUMIFS(SÚBOJE!$I:$I,SÚBOJE!$A:$A,H$2,SÚBOJE!$C:$C,$A47)</f>
        <v>1.5</v>
      </c>
      <c r="I47" s="16">
        <f ca="1">SUMIFS(SÚBOJE!$H:$H,SÚBOJE!$A:$A,I$2,SÚBOJE!$B:$B,$A47)+SUMIFS(SÚBOJE!$I:$I,SÚBOJE!$A:$A,I$2,SÚBOJE!$C:$C,$A47)</f>
        <v>1.5</v>
      </c>
      <c r="J47" s="16">
        <f ca="1">SUMIFS(SÚBOJE!$H:$H,SÚBOJE!$A:$A,J$2,SÚBOJE!$B:$B,$A47)+SUMIFS(SÚBOJE!$I:$I,SÚBOJE!$A:$A,J$2,SÚBOJE!$C:$C,$A47)</f>
        <v>0</v>
      </c>
      <c r="K47" s="15">
        <f t="shared" ca="1" si="1"/>
        <v>3</v>
      </c>
      <c r="L47" s="10">
        <f ca="1">COUNTIFS(SÚBOJE!$B:$B,$A47,SÚBOJE!$H:$H,3)+COUNTIFS(SÚBOJE!$C:$C,$A47,SÚBOJE!$I:$I,3)</f>
        <v>0</v>
      </c>
      <c r="M47" s="10">
        <f ca="1">COUNTIFS(SÚBOJE!$B:$B,$A47,SÚBOJE!$H:$H,1.5)+COUNTIFS(SÚBOJE!$C:$C,$A47,SÚBOJE!$I:$I,1.5)</f>
        <v>2</v>
      </c>
      <c r="N47" s="10">
        <f>SUMIF(TABULKA!$A$3:$A$52,$A47,TABULKA!$K$3:$K$52)</f>
        <v>6</v>
      </c>
    </row>
    <row r="48" spans="1:14" x14ac:dyDescent="0.25">
      <c r="A48" s="5">
        <v>27</v>
      </c>
      <c r="B48" s="12" t="str">
        <f>IF(A48&lt;=ZREBOVANIE!$M$1,VLOOKUP(A48,RYBARI!A:C,3,0),"x")</f>
        <v>Mrázik Juraj</v>
      </c>
      <c r="C48" s="16">
        <f ca="1">SUMIFS(SÚBOJE!$H:$H,SÚBOJE!$A:$A,C$2,SÚBOJE!$B:$B,$A48)+SUMIFS(SÚBOJE!$I:$I,SÚBOJE!$A:$A,C$2,SÚBOJE!$C:$C,$A48)</f>
        <v>0</v>
      </c>
      <c r="D48" s="16">
        <f ca="1">SUMIFS(SÚBOJE!$H:$H,SÚBOJE!$A:$A,D$2,SÚBOJE!$B:$B,$A48)+SUMIFS(SÚBOJE!$I:$I,SÚBOJE!$A:$A,D$2,SÚBOJE!$C:$C,$A48)</f>
        <v>1</v>
      </c>
      <c r="E48" s="16">
        <f ca="1">SUMIFS(SÚBOJE!$H:$H,SÚBOJE!$A:$A,E$2,SÚBOJE!$B:$B,$A48)+SUMIFS(SÚBOJE!$I:$I,SÚBOJE!$A:$A,E$2,SÚBOJE!$C:$C,$A48)</f>
        <v>0</v>
      </c>
      <c r="F48" s="16">
        <f ca="1">SUMIFS(SÚBOJE!$H:$H,SÚBOJE!$A:$A,F$2,SÚBOJE!$B:$B,$A48)+SUMIFS(SÚBOJE!$I:$I,SÚBOJE!$A:$A,F$2,SÚBOJE!$C:$C,$A48)</f>
        <v>0</v>
      </c>
      <c r="G48" s="16">
        <f ca="1">SUMIFS(SÚBOJE!$H:$H,SÚBOJE!$A:$A,G$2,SÚBOJE!$B:$B,$A48)+SUMIFS(SÚBOJE!$I:$I,SÚBOJE!$A:$A,G$2,SÚBOJE!$C:$C,$A48)</f>
        <v>0</v>
      </c>
      <c r="H48" s="16">
        <f ca="1">SUMIFS(SÚBOJE!$H:$H,SÚBOJE!$A:$A,H$2,SÚBOJE!$B:$B,$A48)+SUMIFS(SÚBOJE!$I:$I,SÚBOJE!$A:$A,H$2,SÚBOJE!$C:$C,$A48)</f>
        <v>1.5</v>
      </c>
      <c r="I48" s="16">
        <f ca="1">SUMIFS(SÚBOJE!$H:$H,SÚBOJE!$A:$A,I$2,SÚBOJE!$B:$B,$A48)+SUMIFS(SÚBOJE!$I:$I,SÚBOJE!$A:$A,I$2,SÚBOJE!$C:$C,$A48)</f>
        <v>0</v>
      </c>
      <c r="J48" s="16">
        <f ca="1">SUMIFS(SÚBOJE!$H:$H,SÚBOJE!$A:$A,J$2,SÚBOJE!$B:$B,$A48)+SUMIFS(SÚBOJE!$I:$I,SÚBOJE!$A:$A,J$2,SÚBOJE!$C:$C,$A48)</f>
        <v>0</v>
      </c>
      <c r="K48" s="15">
        <f t="shared" ca="1" si="1"/>
        <v>2.5</v>
      </c>
      <c r="L48" s="10">
        <f ca="1">COUNTIFS(SÚBOJE!$B:$B,$A48,SÚBOJE!$H:$H,3)+COUNTIFS(SÚBOJE!$C:$C,$A48,SÚBOJE!$I:$I,3)</f>
        <v>0</v>
      </c>
      <c r="M48" s="10">
        <f ca="1">COUNTIFS(SÚBOJE!$B:$B,$A48,SÚBOJE!$H:$H,1.5)+COUNTIFS(SÚBOJE!$C:$C,$A48,SÚBOJE!$I:$I,1.5)</f>
        <v>1</v>
      </c>
      <c r="N48" s="10">
        <f>SUMIF(TABULKA!$A$3:$A$52,$A48,TABULKA!$K$3:$K$52)</f>
        <v>5</v>
      </c>
    </row>
    <row r="49" spans="1:14" x14ac:dyDescent="0.25">
      <c r="A49" s="5">
        <v>21</v>
      </c>
      <c r="B49" s="12" t="str">
        <f>IF(A49&lt;=ZREBOVANIE!$M$1,VLOOKUP(A49,RYBARI!A:C,3,0),"x")</f>
        <v>Medo Marián</v>
      </c>
      <c r="C49" s="16">
        <f ca="1">SUMIFS(SÚBOJE!$H:$H,SÚBOJE!$A:$A,C$2,SÚBOJE!$B:$B,$A49)+SUMIFS(SÚBOJE!$I:$I,SÚBOJE!$A:$A,C$2,SÚBOJE!$C:$C,$A49)</f>
        <v>0</v>
      </c>
      <c r="D49" s="16">
        <f ca="1">SUMIFS(SÚBOJE!$H:$H,SÚBOJE!$A:$A,D$2,SÚBOJE!$B:$B,$A49)+SUMIFS(SÚBOJE!$I:$I,SÚBOJE!$A:$A,D$2,SÚBOJE!$C:$C,$A49)</f>
        <v>1</v>
      </c>
      <c r="E49" s="16">
        <f ca="1">SUMIFS(SÚBOJE!$H:$H,SÚBOJE!$A:$A,E$2,SÚBOJE!$B:$B,$A49)+SUMIFS(SÚBOJE!$I:$I,SÚBOJE!$A:$A,E$2,SÚBOJE!$C:$C,$A49)</f>
        <v>0</v>
      </c>
      <c r="F49" s="16">
        <f ca="1">SUMIFS(SÚBOJE!$H:$H,SÚBOJE!$A:$A,F$2,SÚBOJE!$B:$B,$A49)+SUMIFS(SÚBOJE!$I:$I,SÚBOJE!$A:$A,F$2,SÚBOJE!$C:$C,$A49)</f>
        <v>0</v>
      </c>
      <c r="G49" s="16">
        <f ca="1">SUMIFS(SÚBOJE!$H:$H,SÚBOJE!$A:$A,G$2,SÚBOJE!$B:$B,$A49)+SUMIFS(SÚBOJE!$I:$I,SÚBOJE!$A:$A,G$2,SÚBOJE!$C:$C,$A49)</f>
        <v>0</v>
      </c>
      <c r="H49" s="16">
        <f ca="1">SUMIFS(SÚBOJE!$H:$H,SÚBOJE!$A:$A,H$2,SÚBOJE!$B:$B,$A49)+SUMIFS(SÚBOJE!$I:$I,SÚBOJE!$A:$A,H$2,SÚBOJE!$C:$C,$A49)</f>
        <v>0</v>
      </c>
      <c r="I49" s="16">
        <f ca="1">SUMIFS(SÚBOJE!$H:$H,SÚBOJE!$A:$A,I$2,SÚBOJE!$B:$B,$A49)+SUMIFS(SÚBOJE!$I:$I,SÚBOJE!$A:$A,I$2,SÚBOJE!$C:$C,$A49)</f>
        <v>0</v>
      </c>
      <c r="J49" s="16">
        <f ca="1">SUMIFS(SÚBOJE!$H:$H,SÚBOJE!$A:$A,J$2,SÚBOJE!$B:$B,$A49)+SUMIFS(SÚBOJE!$I:$I,SÚBOJE!$A:$A,J$2,SÚBOJE!$C:$C,$A49)</f>
        <v>0</v>
      </c>
      <c r="K49" s="15">
        <f t="shared" ca="1" si="1"/>
        <v>1</v>
      </c>
      <c r="L49" s="10">
        <f ca="1">COUNTIFS(SÚBOJE!$B:$B,$A49,SÚBOJE!$H:$H,3)+COUNTIFS(SÚBOJE!$C:$C,$A49,SÚBOJE!$I:$I,3)</f>
        <v>0</v>
      </c>
      <c r="M49" s="10">
        <f ca="1">COUNTIFS(SÚBOJE!$B:$B,$A49,SÚBOJE!$H:$H,1.5)+COUNTIFS(SÚBOJE!$C:$C,$A49,SÚBOJE!$I:$I,1.5)</f>
        <v>0</v>
      </c>
      <c r="N49" s="10">
        <f>SUMIF(TABULKA!$A$3:$A$52,$A49,TABULKA!$K$3:$K$52)</f>
        <v>10</v>
      </c>
    </row>
    <row r="50" spans="1:14" x14ac:dyDescent="0.25">
      <c r="A50" s="5">
        <v>48</v>
      </c>
      <c r="B50" s="12" t="str">
        <f>IF(A50&lt;=ZREBOVANIE!$M$1,VLOOKUP(A50,RYBARI!A:C,3,0),"x")</f>
        <v>x</v>
      </c>
      <c r="C50" s="16">
        <f>SUMIFS(SÚBOJE!$H:$H,SÚBOJE!$A:$A,C$2,SÚBOJE!$B:$B,$A50)+SUMIFS(SÚBOJE!$I:$I,SÚBOJE!$A:$A,C$2,SÚBOJE!$C:$C,$A50)</f>
        <v>0</v>
      </c>
      <c r="D50" s="16">
        <f>SUMIFS(SÚBOJE!$H:$H,SÚBOJE!$A:$A,D$2,SÚBOJE!$B:$B,$A50)+SUMIFS(SÚBOJE!$I:$I,SÚBOJE!$A:$A,D$2,SÚBOJE!$C:$C,$A50)</f>
        <v>0</v>
      </c>
      <c r="E50" s="16">
        <f>SUMIFS(SÚBOJE!$H:$H,SÚBOJE!$A:$A,E$2,SÚBOJE!$B:$B,$A50)+SUMIFS(SÚBOJE!$I:$I,SÚBOJE!$A:$A,E$2,SÚBOJE!$C:$C,$A50)</f>
        <v>0</v>
      </c>
      <c r="F50" s="16">
        <f>SUMIFS(SÚBOJE!$H:$H,SÚBOJE!$A:$A,F$2,SÚBOJE!$B:$B,$A50)+SUMIFS(SÚBOJE!$I:$I,SÚBOJE!$A:$A,F$2,SÚBOJE!$C:$C,$A50)</f>
        <v>0</v>
      </c>
      <c r="G50" s="16">
        <f>SUMIFS(SÚBOJE!$H:$H,SÚBOJE!$A:$A,G$2,SÚBOJE!$B:$B,$A50)+SUMIFS(SÚBOJE!$I:$I,SÚBOJE!$A:$A,G$2,SÚBOJE!$C:$C,$A50)</f>
        <v>0</v>
      </c>
      <c r="H50" s="16">
        <f>SUMIFS(SÚBOJE!$H:$H,SÚBOJE!$A:$A,H$2,SÚBOJE!$B:$B,$A50)+SUMIFS(SÚBOJE!$I:$I,SÚBOJE!$A:$A,H$2,SÚBOJE!$C:$C,$A50)</f>
        <v>0</v>
      </c>
      <c r="I50" s="16">
        <f>SUMIFS(SÚBOJE!$H:$H,SÚBOJE!$A:$A,I$2,SÚBOJE!$B:$B,$A50)+SUMIFS(SÚBOJE!$I:$I,SÚBOJE!$A:$A,I$2,SÚBOJE!$C:$C,$A50)</f>
        <v>0</v>
      </c>
      <c r="J50" s="16">
        <f>SUMIFS(SÚBOJE!$H:$H,SÚBOJE!$A:$A,J$2,SÚBOJE!$B:$B,$A50)+SUMIFS(SÚBOJE!$I:$I,SÚBOJE!$A:$A,J$2,SÚBOJE!$C:$C,$A50)</f>
        <v>0</v>
      </c>
      <c r="K50" s="15">
        <f t="shared" si="1"/>
        <v>0</v>
      </c>
      <c r="L50" s="10">
        <f>COUNTIFS(SÚBOJE!$B:$B,$A50,SÚBOJE!$H:$H,3)+COUNTIFS(SÚBOJE!$C:$C,$A50,SÚBOJE!$I:$I,3)</f>
        <v>0</v>
      </c>
      <c r="M50" s="10">
        <f>COUNTIFS(SÚBOJE!$B:$B,$A50,SÚBOJE!$H:$H,1.5)+COUNTIFS(SÚBOJE!$C:$C,$A50,SÚBOJE!$I:$I,1.5)</f>
        <v>0</v>
      </c>
      <c r="N50" s="10">
        <f>SUMIF(TABULKA!$A$3:$A$52,$A50,TABULKA!$K$3:$K$52)</f>
        <v>0</v>
      </c>
    </row>
    <row r="51" spans="1:14" x14ac:dyDescent="0.25">
      <c r="A51" s="5">
        <v>49</v>
      </c>
      <c r="B51" s="12" t="str">
        <f>IF(A51&lt;=ZREBOVANIE!$M$1,VLOOKUP(A51,RYBARI!A:C,3,0),"x")</f>
        <v>x</v>
      </c>
      <c r="C51" s="16">
        <f>SUMIFS(SÚBOJE!$H:$H,SÚBOJE!$A:$A,C$2,SÚBOJE!$B:$B,$A51)+SUMIFS(SÚBOJE!$I:$I,SÚBOJE!$A:$A,C$2,SÚBOJE!$C:$C,$A51)</f>
        <v>0</v>
      </c>
      <c r="D51" s="16">
        <f>SUMIFS(SÚBOJE!$H:$H,SÚBOJE!$A:$A,D$2,SÚBOJE!$B:$B,$A51)+SUMIFS(SÚBOJE!$I:$I,SÚBOJE!$A:$A,D$2,SÚBOJE!$C:$C,$A51)</f>
        <v>0</v>
      </c>
      <c r="E51" s="16">
        <f>SUMIFS(SÚBOJE!$H:$H,SÚBOJE!$A:$A,E$2,SÚBOJE!$B:$B,$A51)+SUMIFS(SÚBOJE!$I:$I,SÚBOJE!$A:$A,E$2,SÚBOJE!$C:$C,$A51)</f>
        <v>0</v>
      </c>
      <c r="F51" s="16">
        <f>SUMIFS(SÚBOJE!$H:$H,SÚBOJE!$A:$A,F$2,SÚBOJE!$B:$B,$A51)+SUMIFS(SÚBOJE!$I:$I,SÚBOJE!$A:$A,F$2,SÚBOJE!$C:$C,$A51)</f>
        <v>0</v>
      </c>
      <c r="G51" s="16">
        <f>SUMIFS(SÚBOJE!$H:$H,SÚBOJE!$A:$A,G$2,SÚBOJE!$B:$B,$A51)+SUMIFS(SÚBOJE!$I:$I,SÚBOJE!$A:$A,G$2,SÚBOJE!$C:$C,$A51)</f>
        <v>0</v>
      </c>
      <c r="H51" s="16">
        <f>SUMIFS(SÚBOJE!$H:$H,SÚBOJE!$A:$A,H$2,SÚBOJE!$B:$B,$A51)+SUMIFS(SÚBOJE!$I:$I,SÚBOJE!$A:$A,H$2,SÚBOJE!$C:$C,$A51)</f>
        <v>0</v>
      </c>
      <c r="I51" s="16">
        <f>SUMIFS(SÚBOJE!$H:$H,SÚBOJE!$A:$A,I$2,SÚBOJE!$B:$B,$A51)+SUMIFS(SÚBOJE!$I:$I,SÚBOJE!$A:$A,I$2,SÚBOJE!$C:$C,$A51)</f>
        <v>0</v>
      </c>
      <c r="J51" s="16">
        <f>SUMIFS(SÚBOJE!$H:$H,SÚBOJE!$A:$A,J$2,SÚBOJE!$B:$B,$A51)+SUMIFS(SÚBOJE!$I:$I,SÚBOJE!$A:$A,J$2,SÚBOJE!$C:$C,$A51)</f>
        <v>0</v>
      </c>
      <c r="K51" s="15">
        <f t="shared" si="1"/>
        <v>0</v>
      </c>
      <c r="L51" s="10">
        <f>COUNTIFS(SÚBOJE!$B:$B,$A51,SÚBOJE!$H:$H,3)+COUNTIFS(SÚBOJE!$C:$C,$A51,SÚBOJE!$I:$I,3)</f>
        <v>0</v>
      </c>
      <c r="M51" s="10">
        <f>COUNTIFS(SÚBOJE!$B:$B,$A51,SÚBOJE!$H:$H,1.5)+COUNTIFS(SÚBOJE!$C:$C,$A51,SÚBOJE!$I:$I,1.5)</f>
        <v>0</v>
      </c>
      <c r="N51" s="10">
        <f>SUMIF(TABULKA!$A$3:$A$52,$A51,TABULKA!$K$3:$K$52)</f>
        <v>0</v>
      </c>
    </row>
    <row r="52" spans="1:14" x14ac:dyDescent="0.25">
      <c r="A52" s="5">
        <v>50</v>
      </c>
      <c r="B52" s="12" t="str">
        <f>IF(A52&lt;=ZREBOVANIE!$M$1,VLOOKUP(A52,RYBARI!A:C,3,0),"x")</f>
        <v>x</v>
      </c>
      <c r="C52" s="16">
        <f>SUMIFS(SÚBOJE!$H:$H,SÚBOJE!$A:$A,C$2,SÚBOJE!$B:$B,$A52)+SUMIFS(SÚBOJE!$I:$I,SÚBOJE!$A:$A,C$2,SÚBOJE!$C:$C,$A52)</f>
        <v>0</v>
      </c>
      <c r="D52" s="16">
        <f>SUMIFS(SÚBOJE!$H:$H,SÚBOJE!$A:$A,D$2,SÚBOJE!$B:$B,$A52)+SUMIFS(SÚBOJE!$I:$I,SÚBOJE!$A:$A,D$2,SÚBOJE!$C:$C,$A52)</f>
        <v>0</v>
      </c>
      <c r="E52" s="16">
        <f>SUMIFS(SÚBOJE!$H:$H,SÚBOJE!$A:$A,E$2,SÚBOJE!$B:$B,$A52)+SUMIFS(SÚBOJE!$I:$I,SÚBOJE!$A:$A,E$2,SÚBOJE!$C:$C,$A52)</f>
        <v>0</v>
      </c>
      <c r="F52" s="16">
        <f>SUMIFS(SÚBOJE!$H:$H,SÚBOJE!$A:$A,F$2,SÚBOJE!$B:$B,$A52)+SUMIFS(SÚBOJE!$I:$I,SÚBOJE!$A:$A,F$2,SÚBOJE!$C:$C,$A52)</f>
        <v>0</v>
      </c>
      <c r="G52" s="16">
        <f>SUMIFS(SÚBOJE!$H:$H,SÚBOJE!$A:$A,G$2,SÚBOJE!$B:$B,$A52)+SUMIFS(SÚBOJE!$I:$I,SÚBOJE!$A:$A,G$2,SÚBOJE!$C:$C,$A52)</f>
        <v>0</v>
      </c>
      <c r="H52" s="16">
        <f>SUMIFS(SÚBOJE!$H:$H,SÚBOJE!$A:$A,H$2,SÚBOJE!$B:$B,$A52)+SUMIFS(SÚBOJE!$I:$I,SÚBOJE!$A:$A,H$2,SÚBOJE!$C:$C,$A52)</f>
        <v>0</v>
      </c>
      <c r="I52" s="16">
        <f>SUMIFS(SÚBOJE!$H:$H,SÚBOJE!$A:$A,I$2,SÚBOJE!$B:$B,$A52)+SUMIFS(SÚBOJE!$I:$I,SÚBOJE!$A:$A,I$2,SÚBOJE!$C:$C,$A52)</f>
        <v>0</v>
      </c>
      <c r="J52" s="16">
        <f>SUMIFS(SÚBOJE!$H:$H,SÚBOJE!$A:$A,J$2,SÚBOJE!$B:$B,$A52)+SUMIFS(SÚBOJE!$I:$I,SÚBOJE!$A:$A,J$2,SÚBOJE!$C:$C,$A52)</f>
        <v>0</v>
      </c>
      <c r="K52" s="15">
        <f t="shared" si="1"/>
        <v>0</v>
      </c>
      <c r="L52" s="10">
        <f>COUNTIFS(SÚBOJE!$B:$B,$A52,SÚBOJE!$H:$H,3)+COUNTIFS(SÚBOJE!$C:$C,$A52,SÚBOJE!$I:$I,3)</f>
        <v>0</v>
      </c>
      <c r="M52" s="10">
        <f>COUNTIFS(SÚBOJE!$B:$B,$A52,SÚBOJE!$H:$H,1.5)+COUNTIFS(SÚBOJE!$C:$C,$A52,SÚBOJE!$I:$I,1.5)</f>
        <v>0</v>
      </c>
      <c r="N52" s="10">
        <f>SUMIF(TABULKA!$A$3:$A$52,$A52,TABULKA!$K$3:$K$52)</f>
        <v>0</v>
      </c>
    </row>
  </sheetData>
  <sheetProtection algorithmName="SHA-512" hashValue="lXfD1WcjePrbjoP15m4NO3Vy0oljahhc244EvwGuW8PF1s+nCZiUgyfInasY2lLrdF1VDr//FLgcUGBDt3eCuA==" saltValue="qU2iwJKzQyRy3nAinsWV4Q==" spinCount="100000" sheet="1" objects="1" scenarios="1"/>
  <sortState ref="A3:N52">
    <sortCondition descending="1" ref="K3:K52"/>
    <sortCondition descending="1" ref="L3:L52"/>
    <sortCondition descending="1" ref="M3:M52"/>
    <sortCondition descending="1" ref="N3:N52"/>
    <sortCondition ref="A3:A52"/>
  </sortState>
  <mergeCells count="1">
    <mergeCell ref="C1:K1"/>
  </mergeCells>
  <conditionalFormatting sqref="A33:N52">
    <cfRule type="expression" dxfId="0" priority="3">
      <formula>$B33="x"</formula>
    </cfRule>
  </conditionalFormatting>
  <pageMargins left="0.70866141732283472" right="0.70866141732283472" top="0.78740157480314965" bottom="0.78740157480314965" header="0.31496062992125984" footer="0.31496062992125984"/>
  <pageSetup paperSize="9" scale="70" orientation="landscape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Button 1">
              <controlPr defaultSize="0" print="0" autoFill="0" autoPict="0" macro="[0]!trideni">
                <anchor moveWithCells="1" sizeWithCells="1">
                  <from>
                    <xdr:col>14</xdr:col>
                    <xdr:colOff>171450</xdr:colOff>
                    <xdr:row>0</xdr:row>
                    <xdr:rowOff>57150</xdr:rowOff>
                  </from>
                  <to>
                    <xdr:col>15</xdr:col>
                    <xdr:colOff>180975</xdr:colOff>
                    <xdr:row>1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B86"/>
  <sheetViews>
    <sheetView zoomScale="80" zoomScaleNormal="80" workbookViewId="0">
      <pane ySplit="1" topLeftCell="A2" activePane="bottomLeft" state="frozen"/>
      <selection pane="bottomLeft" activeCell="F13" sqref="F13"/>
    </sheetView>
  </sheetViews>
  <sheetFormatPr defaultRowHeight="15" x14ac:dyDescent="0.25"/>
  <sheetData>
    <row r="1" spans="1:2" x14ac:dyDescent="0.25">
      <c r="A1" t="s">
        <v>11</v>
      </c>
      <c r="B1" t="s">
        <v>12</v>
      </c>
    </row>
    <row r="2" spans="1:2" x14ac:dyDescent="0.25">
      <c r="A2">
        <v>30</v>
      </c>
      <c r="B2">
        <v>2</v>
      </c>
    </row>
    <row r="3" spans="1:2" x14ac:dyDescent="0.25">
      <c r="A3">
        <v>30</v>
      </c>
      <c r="B3">
        <v>3</v>
      </c>
    </row>
    <row r="4" spans="1:2" x14ac:dyDescent="0.25">
      <c r="A4">
        <v>30</v>
      </c>
      <c r="B4">
        <v>4</v>
      </c>
    </row>
    <row r="5" spans="1:2" x14ac:dyDescent="0.25">
      <c r="A5">
        <v>30</v>
      </c>
      <c r="B5">
        <v>8</v>
      </c>
    </row>
    <row r="6" spans="1:2" x14ac:dyDescent="0.25">
      <c r="A6">
        <v>30</v>
      </c>
      <c r="B6">
        <v>9</v>
      </c>
    </row>
    <row r="7" spans="1:2" x14ac:dyDescent="0.25">
      <c r="A7">
        <v>31</v>
      </c>
      <c r="B7">
        <v>2</v>
      </c>
    </row>
    <row r="8" spans="1:2" x14ac:dyDescent="0.25">
      <c r="A8">
        <v>31</v>
      </c>
      <c r="B8">
        <v>6</v>
      </c>
    </row>
    <row r="9" spans="1:2" x14ac:dyDescent="0.25">
      <c r="A9">
        <v>31</v>
      </c>
      <c r="B9">
        <v>10</v>
      </c>
    </row>
    <row r="10" spans="1:2" x14ac:dyDescent="0.25">
      <c r="A10">
        <v>32</v>
      </c>
      <c r="B10">
        <v>2</v>
      </c>
    </row>
    <row r="11" spans="1:2" x14ac:dyDescent="0.25">
      <c r="A11">
        <v>32</v>
      </c>
      <c r="B11">
        <v>6</v>
      </c>
    </row>
    <row r="12" spans="1:2" x14ac:dyDescent="0.25">
      <c r="A12">
        <v>32</v>
      </c>
      <c r="B12">
        <v>10</v>
      </c>
    </row>
    <row r="13" spans="1:2" x14ac:dyDescent="0.25">
      <c r="A13">
        <v>33</v>
      </c>
      <c r="B13">
        <v>2</v>
      </c>
    </row>
    <row r="14" spans="1:2" x14ac:dyDescent="0.25">
      <c r="A14">
        <v>34</v>
      </c>
      <c r="B14">
        <v>2</v>
      </c>
    </row>
    <row r="15" spans="1:2" x14ac:dyDescent="0.25">
      <c r="A15">
        <v>34</v>
      </c>
      <c r="B15">
        <v>3</v>
      </c>
    </row>
    <row r="16" spans="1:2" x14ac:dyDescent="0.25">
      <c r="A16">
        <v>34</v>
      </c>
      <c r="B16">
        <v>4</v>
      </c>
    </row>
    <row r="17" spans="1:2" x14ac:dyDescent="0.25">
      <c r="A17">
        <v>34</v>
      </c>
      <c r="B17">
        <v>6</v>
      </c>
    </row>
    <row r="18" spans="1:2" x14ac:dyDescent="0.25">
      <c r="A18">
        <v>34</v>
      </c>
      <c r="B18">
        <v>8</v>
      </c>
    </row>
    <row r="19" spans="1:2" x14ac:dyDescent="0.25">
      <c r="A19">
        <v>34</v>
      </c>
      <c r="B19">
        <v>9</v>
      </c>
    </row>
    <row r="20" spans="1:2" x14ac:dyDescent="0.25">
      <c r="A20">
        <v>34</v>
      </c>
      <c r="B20">
        <v>10</v>
      </c>
    </row>
    <row r="21" spans="1:2" x14ac:dyDescent="0.25">
      <c r="A21">
        <v>35</v>
      </c>
      <c r="B21">
        <v>2</v>
      </c>
    </row>
    <row r="22" spans="1:2" x14ac:dyDescent="0.25">
      <c r="A22">
        <v>35</v>
      </c>
      <c r="B22">
        <v>4</v>
      </c>
    </row>
    <row r="23" spans="1:2" x14ac:dyDescent="0.25">
      <c r="A23">
        <v>35</v>
      </c>
      <c r="B23">
        <v>8</v>
      </c>
    </row>
    <row r="24" spans="1:2" x14ac:dyDescent="0.25">
      <c r="A24">
        <v>35</v>
      </c>
      <c r="B24">
        <v>10</v>
      </c>
    </row>
    <row r="25" spans="1:2" x14ac:dyDescent="0.25">
      <c r="A25">
        <v>36</v>
      </c>
      <c r="B25">
        <v>2</v>
      </c>
    </row>
    <row r="26" spans="1:2" x14ac:dyDescent="0.25">
      <c r="A26">
        <v>36</v>
      </c>
      <c r="B26">
        <v>4</v>
      </c>
    </row>
    <row r="27" spans="1:2" x14ac:dyDescent="0.25">
      <c r="A27">
        <v>36</v>
      </c>
      <c r="B27">
        <v>8</v>
      </c>
    </row>
    <row r="28" spans="1:2" x14ac:dyDescent="0.25">
      <c r="A28">
        <v>36</v>
      </c>
      <c r="B28">
        <v>10</v>
      </c>
    </row>
    <row r="29" spans="1:2" x14ac:dyDescent="0.25">
      <c r="A29">
        <v>37</v>
      </c>
      <c r="B29">
        <v>2</v>
      </c>
    </row>
    <row r="30" spans="1:2" x14ac:dyDescent="0.25">
      <c r="A30">
        <v>38</v>
      </c>
      <c r="B30">
        <v>2</v>
      </c>
    </row>
    <row r="31" spans="1:2" x14ac:dyDescent="0.25">
      <c r="A31">
        <v>38</v>
      </c>
      <c r="B31">
        <v>4</v>
      </c>
    </row>
    <row r="32" spans="1:2" x14ac:dyDescent="0.25">
      <c r="A32">
        <v>38</v>
      </c>
      <c r="B32">
        <v>5</v>
      </c>
    </row>
    <row r="33" spans="1:2" x14ac:dyDescent="0.25">
      <c r="A33">
        <v>38</v>
      </c>
      <c r="B33">
        <v>6</v>
      </c>
    </row>
    <row r="34" spans="1:2" x14ac:dyDescent="0.25">
      <c r="A34">
        <v>38</v>
      </c>
      <c r="B34">
        <v>8</v>
      </c>
    </row>
    <row r="35" spans="1:2" x14ac:dyDescent="0.25">
      <c r="A35">
        <v>38</v>
      </c>
      <c r="B35">
        <v>9</v>
      </c>
    </row>
    <row r="36" spans="1:2" x14ac:dyDescent="0.25">
      <c r="A36">
        <v>38</v>
      </c>
      <c r="B36">
        <v>10</v>
      </c>
    </row>
    <row r="37" spans="1:2" x14ac:dyDescent="0.25">
      <c r="A37">
        <v>39</v>
      </c>
      <c r="B37">
        <v>2</v>
      </c>
    </row>
    <row r="38" spans="1:2" x14ac:dyDescent="0.25">
      <c r="A38">
        <v>39</v>
      </c>
      <c r="B38">
        <v>6</v>
      </c>
    </row>
    <row r="39" spans="1:2" x14ac:dyDescent="0.25">
      <c r="A39">
        <v>40</v>
      </c>
      <c r="B39">
        <v>2</v>
      </c>
    </row>
    <row r="40" spans="1:2" x14ac:dyDescent="0.25">
      <c r="A40">
        <v>40</v>
      </c>
      <c r="B40">
        <v>6</v>
      </c>
    </row>
    <row r="41" spans="1:2" x14ac:dyDescent="0.25">
      <c r="A41">
        <v>41</v>
      </c>
      <c r="B41">
        <v>2</v>
      </c>
    </row>
    <row r="42" spans="1:2" x14ac:dyDescent="0.25">
      <c r="A42">
        <v>41</v>
      </c>
      <c r="B42">
        <v>8</v>
      </c>
    </row>
    <row r="43" spans="1:2" x14ac:dyDescent="0.25">
      <c r="A43">
        <v>42</v>
      </c>
      <c r="B43">
        <v>2</v>
      </c>
    </row>
    <row r="44" spans="1:2" x14ac:dyDescent="0.25">
      <c r="A44">
        <v>42</v>
      </c>
      <c r="B44">
        <v>3</v>
      </c>
    </row>
    <row r="45" spans="1:2" x14ac:dyDescent="0.25">
      <c r="A45">
        <v>42</v>
      </c>
      <c r="B45">
        <v>4</v>
      </c>
    </row>
    <row r="46" spans="1:2" x14ac:dyDescent="0.25">
      <c r="A46">
        <v>42</v>
      </c>
      <c r="B46">
        <v>5</v>
      </c>
    </row>
    <row r="47" spans="1:2" x14ac:dyDescent="0.25">
      <c r="A47">
        <v>42</v>
      </c>
      <c r="B47">
        <v>8</v>
      </c>
    </row>
    <row r="48" spans="1:2" x14ac:dyDescent="0.25">
      <c r="A48">
        <v>42</v>
      </c>
      <c r="B48">
        <v>9</v>
      </c>
    </row>
    <row r="49" spans="1:2" x14ac:dyDescent="0.25">
      <c r="A49">
        <v>42</v>
      </c>
      <c r="B49">
        <v>10</v>
      </c>
    </row>
    <row r="50" spans="1:2" x14ac:dyDescent="0.25">
      <c r="A50">
        <v>43</v>
      </c>
      <c r="B50">
        <v>2</v>
      </c>
    </row>
    <row r="51" spans="1:2" x14ac:dyDescent="0.25">
      <c r="A51">
        <v>43</v>
      </c>
      <c r="B51">
        <v>4</v>
      </c>
    </row>
    <row r="52" spans="1:2" x14ac:dyDescent="0.25">
      <c r="A52">
        <v>43</v>
      </c>
      <c r="B52">
        <v>6</v>
      </c>
    </row>
    <row r="53" spans="1:2" x14ac:dyDescent="0.25">
      <c r="A53">
        <v>43</v>
      </c>
      <c r="B53">
        <v>8</v>
      </c>
    </row>
    <row r="54" spans="1:2" x14ac:dyDescent="0.25">
      <c r="A54">
        <v>43</v>
      </c>
      <c r="B54">
        <v>10</v>
      </c>
    </row>
    <row r="55" spans="1:2" x14ac:dyDescent="0.25">
      <c r="A55">
        <v>44</v>
      </c>
      <c r="B55">
        <v>2</v>
      </c>
    </row>
    <row r="56" spans="1:2" x14ac:dyDescent="0.25">
      <c r="A56">
        <v>44</v>
      </c>
      <c r="B56">
        <v>3</v>
      </c>
    </row>
    <row r="57" spans="1:2" x14ac:dyDescent="0.25">
      <c r="A57">
        <v>44</v>
      </c>
      <c r="B57">
        <v>4</v>
      </c>
    </row>
    <row r="58" spans="1:2" x14ac:dyDescent="0.25">
      <c r="A58">
        <v>44</v>
      </c>
      <c r="B58">
        <v>6</v>
      </c>
    </row>
    <row r="59" spans="1:2" x14ac:dyDescent="0.25">
      <c r="A59">
        <v>44</v>
      </c>
      <c r="B59">
        <v>7</v>
      </c>
    </row>
    <row r="60" spans="1:2" x14ac:dyDescent="0.25">
      <c r="A60">
        <v>44</v>
      </c>
      <c r="B60">
        <v>8</v>
      </c>
    </row>
    <row r="61" spans="1:2" x14ac:dyDescent="0.25">
      <c r="A61">
        <v>44</v>
      </c>
      <c r="B61">
        <v>10</v>
      </c>
    </row>
    <row r="62" spans="1:2" x14ac:dyDescent="0.25">
      <c r="A62">
        <v>45</v>
      </c>
      <c r="B62">
        <v>2</v>
      </c>
    </row>
    <row r="63" spans="1:2" x14ac:dyDescent="0.25">
      <c r="A63">
        <v>46</v>
      </c>
      <c r="B63">
        <v>2</v>
      </c>
    </row>
    <row r="64" spans="1:2" x14ac:dyDescent="0.25">
      <c r="A64">
        <v>46</v>
      </c>
      <c r="B64">
        <v>3</v>
      </c>
    </row>
    <row r="65" spans="1:2" x14ac:dyDescent="0.25">
      <c r="A65">
        <v>46</v>
      </c>
      <c r="B65">
        <v>4</v>
      </c>
    </row>
    <row r="66" spans="1:2" x14ac:dyDescent="0.25">
      <c r="A66">
        <v>46</v>
      </c>
      <c r="B66">
        <v>5</v>
      </c>
    </row>
    <row r="67" spans="1:2" x14ac:dyDescent="0.25">
      <c r="A67">
        <v>46</v>
      </c>
      <c r="B67">
        <v>6</v>
      </c>
    </row>
    <row r="68" spans="1:2" x14ac:dyDescent="0.25">
      <c r="A68">
        <v>46</v>
      </c>
      <c r="B68">
        <v>7</v>
      </c>
    </row>
    <row r="69" spans="1:2" x14ac:dyDescent="0.25">
      <c r="A69">
        <v>46</v>
      </c>
      <c r="B69">
        <v>8</v>
      </c>
    </row>
    <row r="70" spans="1:2" x14ac:dyDescent="0.25">
      <c r="A70">
        <v>46</v>
      </c>
      <c r="B70">
        <v>9</v>
      </c>
    </row>
    <row r="71" spans="1:2" x14ac:dyDescent="0.25">
      <c r="A71">
        <v>46</v>
      </c>
      <c r="B71">
        <v>10</v>
      </c>
    </row>
    <row r="72" spans="1:2" x14ac:dyDescent="0.25">
      <c r="A72">
        <v>47</v>
      </c>
      <c r="B72">
        <v>2</v>
      </c>
    </row>
    <row r="73" spans="1:2" x14ac:dyDescent="0.25">
      <c r="A73">
        <v>47</v>
      </c>
      <c r="B73">
        <v>10</v>
      </c>
    </row>
    <row r="74" spans="1:2" x14ac:dyDescent="0.25">
      <c r="A74">
        <v>48</v>
      </c>
      <c r="B74">
        <v>2</v>
      </c>
    </row>
    <row r="75" spans="1:2" x14ac:dyDescent="0.25">
      <c r="A75">
        <v>48</v>
      </c>
      <c r="B75">
        <v>3</v>
      </c>
    </row>
    <row r="76" spans="1:2" x14ac:dyDescent="0.25">
      <c r="A76">
        <v>48</v>
      </c>
      <c r="B76">
        <v>9</v>
      </c>
    </row>
    <row r="77" spans="1:2" x14ac:dyDescent="0.25">
      <c r="A77">
        <v>48</v>
      </c>
      <c r="B77">
        <v>10</v>
      </c>
    </row>
    <row r="78" spans="1:2" x14ac:dyDescent="0.25">
      <c r="A78">
        <v>49</v>
      </c>
      <c r="B78">
        <v>2</v>
      </c>
    </row>
    <row r="79" spans="1:2" x14ac:dyDescent="0.25">
      <c r="A79">
        <v>50</v>
      </c>
      <c r="B79">
        <v>2</v>
      </c>
    </row>
    <row r="80" spans="1:2" x14ac:dyDescent="0.25">
      <c r="A80">
        <v>50</v>
      </c>
      <c r="B80">
        <v>3</v>
      </c>
    </row>
    <row r="81" spans="1:2" x14ac:dyDescent="0.25">
      <c r="A81">
        <v>50</v>
      </c>
      <c r="B81">
        <v>4</v>
      </c>
    </row>
    <row r="82" spans="1:2" x14ac:dyDescent="0.25">
      <c r="A82">
        <v>50</v>
      </c>
      <c r="B82">
        <v>5</v>
      </c>
    </row>
    <row r="83" spans="1:2" x14ac:dyDescent="0.25">
      <c r="A83">
        <v>50</v>
      </c>
      <c r="B83">
        <v>6</v>
      </c>
    </row>
    <row r="84" spans="1:2" x14ac:dyDescent="0.25">
      <c r="A84">
        <v>50</v>
      </c>
      <c r="B84">
        <v>7</v>
      </c>
    </row>
    <row r="85" spans="1:2" x14ac:dyDescent="0.25">
      <c r="A85">
        <v>50</v>
      </c>
      <c r="B85">
        <v>8</v>
      </c>
    </row>
    <row r="86" spans="1:2" x14ac:dyDescent="0.25">
      <c r="A86">
        <v>50</v>
      </c>
      <c r="B86">
        <v>9</v>
      </c>
    </row>
  </sheetData>
  <sortState ref="A2:B119">
    <sortCondition ref="A2:A119"/>
    <sortCondition ref="B2:B119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7</vt:i4>
      </vt:variant>
    </vt:vector>
  </HeadingPairs>
  <TitlesOfParts>
    <vt:vector size="7" baseType="lpstr">
      <vt:lpstr>RYBARI</vt:lpstr>
      <vt:lpstr>seznam</vt:lpstr>
      <vt:lpstr>ZREBOVANIE</vt:lpstr>
      <vt:lpstr>TABULKA</vt:lpstr>
      <vt:lpstr>SÚBOJE</vt:lpstr>
      <vt:lpstr>BODY</vt:lpstr>
      <vt:lpstr>varianty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Debnár Milan</dc:creator>
  <cp:lastModifiedBy>Martin Drgon</cp:lastModifiedBy>
  <cp:lastPrinted>2018-09-30T11:32:33Z</cp:lastPrinted>
  <dcterms:created xsi:type="dcterms:W3CDTF">2017-02-07T12:24:13Z</dcterms:created>
  <dcterms:modified xsi:type="dcterms:W3CDTF">2018-10-02T12:26:59Z</dcterms:modified>
</cp:coreProperties>
</file>